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ornica\Desktop\"/>
    </mc:Choice>
  </mc:AlternateContent>
  <bookViews>
    <workbookView xWindow="0" yWindow="0" windowWidth="28800" windowHeight="12435" tabRatio="883"/>
  </bookViews>
  <sheets>
    <sheet name="2016" sheetId="14" r:id="rId1"/>
    <sheet name="PoMa" sheetId="1" r:id="rId2"/>
    <sheet name="Pap" sheetId="15" r:id="rId3"/>
    <sheet name="TiTo" sheetId="16" r:id="rId4"/>
    <sheet name="PeDo" sheetId="12" r:id="rId5"/>
    <sheet name="Lit" sheetId="20" r:id="rId6"/>
    <sheet name="ČiOd" sheetId="3" r:id="rId7"/>
    <sheet name="HiPo" sheetId="2" r:id="rId8"/>
    <sheet name="OstM" sheetId="19" r:id="rId9"/>
    <sheet name="Nam" sheetId="22" r:id="rId10"/>
    <sheet name="ElEn" sheetId="4" r:id="rId11"/>
    <sheet name="PoGo" sheetId="5" r:id="rId12"/>
    <sheet name="MatOd" sheetId="21" r:id="rId13"/>
    <sheet name="SiIn" sheetId="18" r:id="rId14"/>
    <sheet name="Radod" sheetId="28" r:id="rId15"/>
    <sheet name="TeIn" sheetId="13" r:id="rId16"/>
    <sheet name="Pošt" sheetId="8" r:id="rId17"/>
    <sheet name="Serv" sheetId="23" r:id="rId18"/>
    <sheet name="KomUs" sheetId="24" r:id="rId19"/>
    <sheet name="Zak" sheetId="29" r:id="rId20"/>
    <sheet name="LiPr" sheetId="11" r:id="rId21"/>
    <sheet name="InUs" sheetId="10" r:id="rId22"/>
    <sheet name="OdRa" sheetId="7" r:id="rId23"/>
    <sheet name="OstUs" sheetId="26" r:id="rId24"/>
    <sheet name="Osig" sheetId="9" r:id="rId25"/>
    <sheet name="Repr" sheetId="27" r:id="rId26"/>
    <sheet name="OstRas" sheetId="30" r:id="rId27"/>
    <sheet name="Oprema" sheetId="6" r:id="rId28"/>
  </sheets>
  <calcPr calcId="152511"/>
</workbook>
</file>

<file path=xl/calcChain.xml><?xml version="1.0" encoding="utf-8"?>
<calcChain xmlns="http://schemas.openxmlformats.org/spreadsheetml/2006/main">
  <c r="J7" i="9" l="1"/>
  <c r="K7" i="9"/>
  <c r="J27" i="19"/>
  <c r="H27" i="19"/>
  <c r="I27" i="19" s="1"/>
  <c r="K27" i="19" s="1"/>
  <c r="J25" i="19"/>
  <c r="H25" i="19"/>
  <c r="I25" i="19" s="1"/>
  <c r="K25" i="19" s="1"/>
  <c r="H24" i="19"/>
  <c r="I24" i="19" s="1"/>
  <c r="K24" i="19" s="1"/>
  <c r="J24" i="19"/>
  <c r="E24" i="20"/>
  <c r="D12" i="14" s="1"/>
  <c r="D11" i="14" s="1"/>
  <c r="E69" i="14"/>
  <c r="D69" i="14" s="1"/>
  <c r="H5" i="29"/>
  <c r="I5" i="29" s="1"/>
  <c r="K5" i="29" s="1"/>
  <c r="J5" i="29"/>
  <c r="E7" i="29"/>
  <c r="J6" i="29"/>
  <c r="H6" i="29"/>
  <c r="I6" i="29" s="1"/>
  <c r="K6" i="29" s="1"/>
  <c r="E95" i="14"/>
  <c r="D95" i="14" s="1"/>
  <c r="D94" i="14" s="1"/>
  <c r="E16" i="6"/>
  <c r="J15" i="6"/>
  <c r="H15" i="6"/>
  <c r="I15" i="6" s="1"/>
  <c r="K15" i="6" s="1"/>
  <c r="J14" i="6"/>
  <c r="H14" i="6"/>
  <c r="I14" i="6" s="1"/>
  <c r="K14" i="6" s="1"/>
  <c r="J13" i="6"/>
  <c r="H13" i="6"/>
  <c r="I13" i="6" s="1"/>
  <c r="K13" i="6" s="1"/>
  <c r="H23" i="6"/>
  <c r="H24" i="6" s="1"/>
  <c r="F97" i="14" s="1"/>
  <c r="F96" i="14" s="1"/>
  <c r="H22" i="6"/>
  <c r="I23" i="6"/>
  <c r="K23" i="6" s="1"/>
  <c r="E24" i="6"/>
  <c r="E97" i="14" s="1"/>
  <c r="D97" i="14" s="1"/>
  <c r="D96" i="14" s="1"/>
  <c r="J23" i="6"/>
  <c r="J22" i="6"/>
  <c r="E8" i="6"/>
  <c r="E93" i="14" s="1"/>
  <c r="D93" i="14" s="1"/>
  <c r="D92" i="14" s="1"/>
  <c r="J7" i="6"/>
  <c r="H7" i="6"/>
  <c r="I7" i="6" s="1"/>
  <c r="K7" i="6" s="1"/>
  <c r="J6" i="6"/>
  <c r="H6" i="6"/>
  <c r="I6" i="6" s="1"/>
  <c r="K6" i="6" s="1"/>
  <c r="J5" i="6"/>
  <c r="H5" i="6"/>
  <c r="H8" i="6" s="1"/>
  <c r="F93" i="14" s="1"/>
  <c r="F92" i="14" s="1"/>
  <c r="I11" i="30"/>
  <c r="G91" i="14" s="1"/>
  <c r="G90" i="14" s="1"/>
  <c r="E11" i="30"/>
  <c r="E91" i="14" s="1"/>
  <c r="D91" i="14" s="1"/>
  <c r="D90" i="14" s="1"/>
  <c r="K10" i="30"/>
  <c r="J10" i="30"/>
  <c r="H10" i="30"/>
  <c r="K9" i="30"/>
  <c r="J9" i="30"/>
  <c r="H9" i="30"/>
  <c r="K8" i="30"/>
  <c r="J8" i="30"/>
  <c r="H8" i="30"/>
  <c r="K7" i="30"/>
  <c r="J7" i="30"/>
  <c r="H7" i="30"/>
  <c r="K6" i="30"/>
  <c r="J6" i="30"/>
  <c r="H6" i="30"/>
  <c r="K5" i="30"/>
  <c r="J5" i="30"/>
  <c r="H5" i="30"/>
  <c r="H11" i="30" s="1"/>
  <c r="F91" i="14" s="1"/>
  <c r="F90" i="14" s="1"/>
  <c r="G15" i="10"/>
  <c r="G14" i="10"/>
  <c r="G13" i="10"/>
  <c r="G12" i="10"/>
  <c r="H16" i="10"/>
  <c r="G75" i="14" s="1"/>
  <c r="F16" i="10"/>
  <c r="D16" i="10"/>
  <c r="E75" i="14" s="1"/>
  <c r="D75" i="14" s="1"/>
  <c r="C16" i="10"/>
  <c r="J15" i="10"/>
  <c r="I15" i="10"/>
  <c r="J14" i="10"/>
  <c r="I14" i="10"/>
  <c r="J13" i="10"/>
  <c r="I13" i="10"/>
  <c r="J12" i="10"/>
  <c r="J16" i="10" s="1"/>
  <c r="H75" i="14" s="1"/>
  <c r="I12" i="10"/>
  <c r="I16" i="10" s="1"/>
  <c r="E7" i="5"/>
  <c r="H7" i="5"/>
  <c r="F7" i="5"/>
  <c r="D7" i="5"/>
  <c r="J6" i="5"/>
  <c r="I6" i="5"/>
  <c r="G6" i="5"/>
  <c r="E15" i="29"/>
  <c r="E70" i="14" s="1"/>
  <c r="D70" i="14" s="1"/>
  <c r="J14" i="29"/>
  <c r="H14" i="29"/>
  <c r="I14" i="29" s="1"/>
  <c r="K14" i="29" s="1"/>
  <c r="J13" i="29"/>
  <c r="H13" i="29"/>
  <c r="I13" i="29" s="1"/>
  <c r="K13" i="29" s="1"/>
  <c r="E47" i="14"/>
  <c r="D47" i="14" s="1"/>
  <c r="D46" i="14" s="1"/>
  <c r="H8" i="28"/>
  <c r="I8" i="28" s="1"/>
  <c r="K8" i="28" s="1"/>
  <c r="J8" i="28"/>
  <c r="E10" i="28"/>
  <c r="J9" i="28"/>
  <c r="H9" i="28"/>
  <c r="I9" i="28" s="1"/>
  <c r="K9" i="28" s="1"/>
  <c r="J7" i="28"/>
  <c r="H7" i="28"/>
  <c r="I7" i="28" s="1"/>
  <c r="K7" i="28" s="1"/>
  <c r="J6" i="28"/>
  <c r="H6" i="28"/>
  <c r="I6" i="28" s="1"/>
  <c r="K6" i="28" s="1"/>
  <c r="J5" i="28"/>
  <c r="H5" i="28"/>
  <c r="I11" i="27"/>
  <c r="G89" i="14" s="1"/>
  <c r="G88" i="14" s="1"/>
  <c r="E11" i="27"/>
  <c r="E89" i="14" s="1"/>
  <c r="D89" i="14" s="1"/>
  <c r="D88" i="14" s="1"/>
  <c r="K10" i="27"/>
  <c r="J10" i="27"/>
  <c r="H10" i="27"/>
  <c r="K9" i="27"/>
  <c r="J9" i="27"/>
  <c r="H9" i="27"/>
  <c r="K8" i="27"/>
  <c r="J8" i="27"/>
  <c r="H8" i="27"/>
  <c r="K7" i="27"/>
  <c r="J7" i="27"/>
  <c r="H7" i="27"/>
  <c r="K6" i="27"/>
  <c r="J6" i="27"/>
  <c r="H6" i="27"/>
  <c r="K5" i="27"/>
  <c r="J5" i="27"/>
  <c r="H5" i="27"/>
  <c r="I9" i="9"/>
  <c r="G83" i="14" s="1"/>
  <c r="G82" i="14" s="1"/>
  <c r="E9" i="9"/>
  <c r="E83" i="14" s="1"/>
  <c r="D83" i="14" s="1"/>
  <c r="D82" i="14" s="1"/>
  <c r="J8" i="9"/>
  <c r="H8" i="9"/>
  <c r="K8" i="9" s="1"/>
  <c r="J6" i="9"/>
  <c r="H6" i="9"/>
  <c r="K6" i="9" s="1"/>
  <c r="J5" i="9"/>
  <c r="H5" i="9"/>
  <c r="H9" i="9" s="1"/>
  <c r="F83" i="14" s="1"/>
  <c r="F82" i="14" s="1"/>
  <c r="I11" i="26"/>
  <c r="G81" i="14" s="1"/>
  <c r="G80" i="14" s="1"/>
  <c r="E11" i="26"/>
  <c r="E81" i="14" s="1"/>
  <c r="D81" i="14" s="1"/>
  <c r="D80" i="14" s="1"/>
  <c r="K10" i="26"/>
  <c r="J10" i="26"/>
  <c r="H10" i="26"/>
  <c r="K9" i="26"/>
  <c r="J9" i="26"/>
  <c r="H9" i="26"/>
  <c r="K8" i="26"/>
  <c r="J8" i="26"/>
  <c r="H8" i="26"/>
  <c r="K7" i="26"/>
  <c r="J7" i="26"/>
  <c r="H7" i="26"/>
  <c r="K6" i="26"/>
  <c r="J6" i="26"/>
  <c r="H6" i="26"/>
  <c r="K5" i="26"/>
  <c r="J5" i="26"/>
  <c r="H5" i="26"/>
  <c r="I8" i="7"/>
  <c r="G78" i="14" s="1"/>
  <c r="G8" i="7"/>
  <c r="E8" i="7"/>
  <c r="E78" i="14" s="1"/>
  <c r="D78" i="14" s="1"/>
  <c r="K7" i="7"/>
  <c r="J7" i="7"/>
  <c r="H7" i="7"/>
  <c r="K6" i="7"/>
  <c r="J6" i="7"/>
  <c r="H6" i="7"/>
  <c r="K5" i="7"/>
  <c r="J5" i="7"/>
  <c r="J8" i="7" s="1"/>
  <c r="H5" i="7"/>
  <c r="K16" i="7"/>
  <c r="K15" i="7"/>
  <c r="K14" i="7"/>
  <c r="K17" i="7" s="1"/>
  <c r="H79" i="14" s="1"/>
  <c r="J16" i="7"/>
  <c r="J15" i="7"/>
  <c r="J14" i="7"/>
  <c r="I17" i="7"/>
  <c r="G79" i="14" s="1"/>
  <c r="G17" i="7"/>
  <c r="H16" i="7"/>
  <c r="H15" i="7"/>
  <c r="H14" i="7"/>
  <c r="H17" i="7" s="1"/>
  <c r="F79" i="14" s="1"/>
  <c r="E17" i="7"/>
  <c r="J5" i="10"/>
  <c r="I5" i="10"/>
  <c r="I6" i="10" s="1"/>
  <c r="H6" i="10"/>
  <c r="G76" i="14" s="1"/>
  <c r="F6" i="10"/>
  <c r="E6" i="10"/>
  <c r="G5" i="10"/>
  <c r="G6" i="10" s="1"/>
  <c r="F76" i="14" s="1"/>
  <c r="I20" i="11"/>
  <c r="G73" i="14" s="1"/>
  <c r="E20" i="11"/>
  <c r="E73" i="14" s="1"/>
  <c r="D73" i="14" s="1"/>
  <c r="J19" i="11"/>
  <c r="H19" i="11"/>
  <c r="K19" i="11" s="1"/>
  <c r="J18" i="11"/>
  <c r="H18" i="11"/>
  <c r="K18" i="11" s="1"/>
  <c r="J17" i="11"/>
  <c r="H17" i="11"/>
  <c r="K17" i="11" s="1"/>
  <c r="J16" i="11"/>
  <c r="H16" i="11"/>
  <c r="H20" i="11" s="1"/>
  <c r="F73" i="14" s="1"/>
  <c r="H9" i="11"/>
  <c r="H7" i="11"/>
  <c r="H8" i="11"/>
  <c r="K8" i="11" s="1"/>
  <c r="H6" i="11"/>
  <c r="H5" i="11"/>
  <c r="K5" i="11" s="1"/>
  <c r="I10" i="11"/>
  <c r="G72" i="14" s="1"/>
  <c r="H57" i="24"/>
  <c r="H50" i="24"/>
  <c r="H51" i="24"/>
  <c r="H52" i="24"/>
  <c r="H53" i="24"/>
  <c r="H54" i="24"/>
  <c r="H55" i="24"/>
  <c r="H56" i="24"/>
  <c r="H49" i="24"/>
  <c r="H48" i="24"/>
  <c r="J6" i="11"/>
  <c r="K6" i="11"/>
  <c r="J7" i="11"/>
  <c r="K7" i="11"/>
  <c r="J55" i="24"/>
  <c r="K55" i="24"/>
  <c r="J52" i="24"/>
  <c r="K52" i="24"/>
  <c r="J53" i="24"/>
  <c r="K53" i="24"/>
  <c r="I58" i="24"/>
  <c r="G67" i="14" s="1"/>
  <c r="E58" i="24"/>
  <c r="E67" i="14" s="1"/>
  <c r="D67" i="14" s="1"/>
  <c r="K57" i="24"/>
  <c r="J57" i="24"/>
  <c r="K56" i="24"/>
  <c r="J56" i="24"/>
  <c r="K54" i="24"/>
  <c r="J54" i="24"/>
  <c r="K51" i="24"/>
  <c r="J51" i="24"/>
  <c r="K50" i="24"/>
  <c r="J50" i="24"/>
  <c r="K49" i="24"/>
  <c r="J49" i="24"/>
  <c r="K48" i="24"/>
  <c r="J48" i="24"/>
  <c r="I43" i="24"/>
  <c r="G66" i="14" s="1"/>
  <c r="E43" i="24"/>
  <c r="E66" i="14" s="1"/>
  <c r="D66" i="14" s="1"/>
  <c r="K42" i="24"/>
  <c r="J42" i="24"/>
  <c r="H42" i="24"/>
  <c r="K41" i="24"/>
  <c r="J41" i="24"/>
  <c r="H41" i="24"/>
  <c r="I36" i="24"/>
  <c r="G65" i="14" s="1"/>
  <c r="E36" i="24"/>
  <c r="E65" i="14" s="1"/>
  <c r="D65" i="14" s="1"/>
  <c r="K35" i="24"/>
  <c r="J35" i="24"/>
  <c r="H35" i="24"/>
  <c r="K34" i="24"/>
  <c r="J34" i="24"/>
  <c r="H34" i="24"/>
  <c r="I28" i="24"/>
  <c r="G64" i="14" s="1"/>
  <c r="E28" i="24"/>
  <c r="E64" i="14" s="1"/>
  <c r="D64" i="14" s="1"/>
  <c r="K27" i="24"/>
  <c r="J27" i="24"/>
  <c r="H27" i="24"/>
  <c r="K26" i="24"/>
  <c r="J26" i="24"/>
  <c r="H26" i="24"/>
  <c r="K25" i="24"/>
  <c r="J25" i="24"/>
  <c r="H25" i="24"/>
  <c r="I20" i="24"/>
  <c r="G63" i="14" s="1"/>
  <c r="E20" i="24"/>
  <c r="E63" i="14" s="1"/>
  <c r="D63" i="14" s="1"/>
  <c r="K19" i="24"/>
  <c r="J19" i="24"/>
  <c r="H19" i="24"/>
  <c r="K18" i="24"/>
  <c r="J18" i="24"/>
  <c r="H18" i="24"/>
  <c r="K17" i="24"/>
  <c r="J17" i="24"/>
  <c r="H17" i="24"/>
  <c r="H11" i="24"/>
  <c r="H7" i="24"/>
  <c r="H8" i="24"/>
  <c r="H9" i="24"/>
  <c r="H10" i="24"/>
  <c r="H6" i="24"/>
  <c r="H5" i="24"/>
  <c r="K11" i="24"/>
  <c r="E12" i="24"/>
  <c r="E62" i="14" s="1"/>
  <c r="D62" i="14" s="1"/>
  <c r="J11" i="24"/>
  <c r="J10" i="24"/>
  <c r="K10" i="24"/>
  <c r="J9" i="24"/>
  <c r="K9" i="24"/>
  <c r="J8" i="24"/>
  <c r="K8" i="24"/>
  <c r="J7" i="24"/>
  <c r="K7" i="24"/>
  <c r="J6" i="24"/>
  <c r="K6" i="24"/>
  <c r="J5" i="24"/>
  <c r="H6" i="23"/>
  <c r="I6" i="23" s="1"/>
  <c r="K6" i="23" s="1"/>
  <c r="J6" i="23"/>
  <c r="H7" i="23"/>
  <c r="I7" i="23" s="1"/>
  <c r="K7" i="23" s="1"/>
  <c r="J7" i="23"/>
  <c r="H8" i="23"/>
  <c r="I8" i="23" s="1"/>
  <c r="K8" i="23" s="1"/>
  <c r="J8" i="23"/>
  <c r="H9" i="23"/>
  <c r="I9" i="23" s="1"/>
  <c r="K9" i="23" s="1"/>
  <c r="J9" i="23"/>
  <c r="H10" i="23"/>
  <c r="I10" i="23" s="1"/>
  <c r="K10" i="23" s="1"/>
  <c r="J10" i="23"/>
  <c r="H11" i="23"/>
  <c r="I11" i="23" s="1"/>
  <c r="K11" i="23" s="1"/>
  <c r="J11" i="23"/>
  <c r="E14" i="23"/>
  <c r="E54" i="14" s="1"/>
  <c r="D54" i="14" s="1"/>
  <c r="D53" i="14" s="1"/>
  <c r="J13" i="23"/>
  <c r="H13" i="23"/>
  <c r="I13" i="23" s="1"/>
  <c r="K13" i="23" s="1"/>
  <c r="J12" i="23"/>
  <c r="H12" i="23"/>
  <c r="I12" i="23" s="1"/>
  <c r="K12" i="23" s="1"/>
  <c r="J5" i="23"/>
  <c r="H5" i="23"/>
  <c r="H14" i="23" s="1"/>
  <c r="F54" i="14" s="1"/>
  <c r="F53" i="14" s="1"/>
  <c r="E50" i="14"/>
  <c r="D50" i="14" s="1"/>
  <c r="G50" i="14"/>
  <c r="G49" i="14"/>
  <c r="E49" i="14"/>
  <c r="D49" i="14" s="1"/>
  <c r="F13" i="13"/>
  <c r="F6" i="13"/>
  <c r="F50" i="14" s="1"/>
  <c r="F5" i="13"/>
  <c r="F49" i="14" s="1"/>
  <c r="G14" i="13"/>
  <c r="G51" i="14" s="1"/>
  <c r="G7" i="13"/>
  <c r="J5" i="18"/>
  <c r="E27" i="14"/>
  <c r="D27" i="14" s="1"/>
  <c r="E28" i="14"/>
  <c r="D28" i="14" s="1"/>
  <c r="E29" i="14"/>
  <c r="D29" i="14" s="1"/>
  <c r="E30" i="14"/>
  <c r="D30" i="14" s="1"/>
  <c r="E26" i="14"/>
  <c r="D26" i="14" s="1"/>
  <c r="C8" i="22"/>
  <c r="C6" i="22"/>
  <c r="C7" i="22"/>
  <c r="C5" i="22"/>
  <c r="C4" i="22"/>
  <c r="D9" i="22"/>
  <c r="H23" i="19"/>
  <c r="I23" i="19" s="1"/>
  <c r="K23" i="19" s="1"/>
  <c r="J23" i="19"/>
  <c r="H28" i="19"/>
  <c r="I28" i="19" s="1"/>
  <c r="K28" i="19" s="1"/>
  <c r="J28" i="19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77" i="22"/>
  <c r="E76" i="22"/>
  <c r="E75" i="22"/>
  <c r="E74" i="22"/>
  <c r="E73" i="22"/>
  <c r="E72" i="22"/>
  <c r="E71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H13" i="21"/>
  <c r="G43" i="14" s="1"/>
  <c r="F13" i="21"/>
  <c r="E13" i="21"/>
  <c r="J13" i="21" s="1"/>
  <c r="H43" i="14" s="1"/>
  <c r="D13" i="21"/>
  <c r="I13" i="21" s="1"/>
  <c r="J12" i="21"/>
  <c r="I12" i="21"/>
  <c r="G12" i="21"/>
  <c r="G13" i="21" s="1"/>
  <c r="F43" i="14" s="1"/>
  <c r="H6" i="21"/>
  <c r="G42" i="14" s="1"/>
  <c r="F6" i="21"/>
  <c r="E6" i="21"/>
  <c r="J6" i="21" s="1"/>
  <c r="H42" i="14" s="1"/>
  <c r="D6" i="21"/>
  <c r="I6" i="21" s="1"/>
  <c r="J5" i="21"/>
  <c r="I5" i="21"/>
  <c r="G5" i="21"/>
  <c r="G6" i="21" s="1"/>
  <c r="F42" i="14" s="1"/>
  <c r="H28" i="5"/>
  <c r="F28" i="5"/>
  <c r="J27" i="5"/>
  <c r="I27" i="5"/>
  <c r="G27" i="5"/>
  <c r="G28" i="5" s="1"/>
  <c r="F40" i="14" s="1"/>
  <c r="J20" i="5"/>
  <c r="I20" i="5"/>
  <c r="H21" i="5"/>
  <c r="G39" i="14" s="1"/>
  <c r="F21" i="5"/>
  <c r="G20" i="5"/>
  <c r="J13" i="5"/>
  <c r="J5" i="5"/>
  <c r="H14" i="5"/>
  <c r="G13" i="5"/>
  <c r="G14" i="5" s="1"/>
  <c r="F38" i="14" s="1"/>
  <c r="G5" i="5"/>
  <c r="G7" i="5" s="1"/>
  <c r="F37" i="14" s="1"/>
  <c r="G37" i="14"/>
  <c r="G36" i="14"/>
  <c r="G8" i="4"/>
  <c r="F36" i="14" s="1"/>
  <c r="J8" i="4"/>
  <c r="H36" i="14" s="1"/>
  <c r="I5" i="4"/>
  <c r="E30" i="19"/>
  <c r="E23" i="14" s="1"/>
  <c r="D23" i="14" s="1"/>
  <c r="J29" i="19"/>
  <c r="I29" i="19"/>
  <c r="K29" i="19" s="1"/>
  <c r="H29" i="19"/>
  <c r="J26" i="19"/>
  <c r="H26" i="19"/>
  <c r="I26" i="19" s="1"/>
  <c r="K26" i="19" s="1"/>
  <c r="J22" i="19"/>
  <c r="H22" i="19"/>
  <c r="I22" i="19" s="1"/>
  <c r="E17" i="19"/>
  <c r="E22" i="14" s="1"/>
  <c r="D22" i="14" s="1"/>
  <c r="J16" i="19"/>
  <c r="H16" i="19"/>
  <c r="I16" i="19" s="1"/>
  <c r="K16" i="19" s="1"/>
  <c r="J15" i="19"/>
  <c r="H15" i="19"/>
  <c r="I15" i="19" s="1"/>
  <c r="K15" i="19" s="1"/>
  <c r="J14" i="19"/>
  <c r="H14" i="19"/>
  <c r="J5" i="19"/>
  <c r="I7" i="2"/>
  <c r="K7" i="2" s="1"/>
  <c r="E17" i="2"/>
  <c r="E19" i="14" s="1"/>
  <c r="D19" i="14" s="1"/>
  <c r="J16" i="2"/>
  <c r="H16" i="2"/>
  <c r="I16" i="2" s="1"/>
  <c r="J15" i="2"/>
  <c r="H15" i="2"/>
  <c r="I15" i="2" s="1"/>
  <c r="K15" i="2" s="1"/>
  <c r="J51" i="3"/>
  <c r="I72" i="3"/>
  <c r="K72" i="3" s="1"/>
  <c r="H43" i="3"/>
  <c r="I43" i="3" s="1"/>
  <c r="K43" i="3" s="1"/>
  <c r="J43" i="3"/>
  <c r="E9" i="3"/>
  <c r="E14" i="14" s="1"/>
  <c r="D14" i="14" s="1"/>
  <c r="J8" i="3"/>
  <c r="H8" i="3"/>
  <c r="I8" i="3" s="1"/>
  <c r="K8" i="3" s="1"/>
  <c r="J7" i="3"/>
  <c r="H7" i="3"/>
  <c r="I7" i="3" s="1"/>
  <c r="K7" i="3" s="1"/>
  <c r="J6" i="3"/>
  <c r="H6" i="3"/>
  <c r="I6" i="3" s="1"/>
  <c r="K6" i="3" s="1"/>
  <c r="J5" i="3"/>
  <c r="H5" i="3"/>
  <c r="H9" i="3" s="1"/>
  <c r="F14" i="14" s="1"/>
  <c r="E74" i="3"/>
  <c r="E16" i="14" s="1"/>
  <c r="D16" i="14" s="1"/>
  <c r="J73" i="3"/>
  <c r="H73" i="3"/>
  <c r="I73" i="3" s="1"/>
  <c r="K73" i="3" s="1"/>
  <c r="J59" i="3"/>
  <c r="H59" i="3"/>
  <c r="I59" i="3" s="1"/>
  <c r="K59" i="3" s="1"/>
  <c r="J70" i="3"/>
  <c r="H70" i="3"/>
  <c r="I70" i="3" s="1"/>
  <c r="K70" i="3" s="1"/>
  <c r="J69" i="3"/>
  <c r="H69" i="3"/>
  <c r="I69" i="3" s="1"/>
  <c r="K69" i="3" s="1"/>
  <c r="J52" i="3"/>
  <c r="H52" i="3"/>
  <c r="I52" i="3" s="1"/>
  <c r="K52" i="3" s="1"/>
  <c r="J68" i="3"/>
  <c r="H68" i="3"/>
  <c r="I68" i="3" s="1"/>
  <c r="K68" i="3" s="1"/>
  <c r="J67" i="3"/>
  <c r="H67" i="3"/>
  <c r="I67" i="3" s="1"/>
  <c r="K67" i="3" s="1"/>
  <c r="J71" i="3"/>
  <c r="H71" i="3"/>
  <c r="I71" i="3" s="1"/>
  <c r="K71" i="3" s="1"/>
  <c r="J57" i="3"/>
  <c r="H57" i="3"/>
  <c r="I57" i="3" s="1"/>
  <c r="K57" i="3" s="1"/>
  <c r="J54" i="3"/>
  <c r="H54" i="3"/>
  <c r="I54" i="3" s="1"/>
  <c r="K54" i="3" s="1"/>
  <c r="J53" i="3"/>
  <c r="H53" i="3"/>
  <c r="I53" i="3" s="1"/>
  <c r="K53" i="3" s="1"/>
  <c r="J61" i="3"/>
  <c r="H61" i="3"/>
  <c r="I61" i="3" s="1"/>
  <c r="K61" i="3" s="1"/>
  <c r="J56" i="3"/>
  <c r="H56" i="3"/>
  <c r="I56" i="3" s="1"/>
  <c r="K56" i="3" s="1"/>
  <c r="J66" i="3"/>
  <c r="H66" i="3"/>
  <c r="I66" i="3" s="1"/>
  <c r="K66" i="3" s="1"/>
  <c r="J65" i="3"/>
  <c r="H65" i="3"/>
  <c r="I65" i="3" s="1"/>
  <c r="K65" i="3" s="1"/>
  <c r="J64" i="3"/>
  <c r="H64" i="3"/>
  <c r="I64" i="3" s="1"/>
  <c r="K64" i="3" s="1"/>
  <c r="J62" i="3"/>
  <c r="H62" i="3"/>
  <c r="I62" i="3" s="1"/>
  <c r="K62" i="3" s="1"/>
  <c r="J63" i="3"/>
  <c r="H63" i="3"/>
  <c r="I63" i="3" s="1"/>
  <c r="K63" i="3" s="1"/>
  <c r="J60" i="3"/>
  <c r="H60" i="3"/>
  <c r="I60" i="3" s="1"/>
  <c r="K60" i="3" s="1"/>
  <c r="J58" i="3"/>
  <c r="H58" i="3"/>
  <c r="I58" i="3" s="1"/>
  <c r="K58" i="3" s="1"/>
  <c r="J55" i="3"/>
  <c r="H55" i="3"/>
  <c r="I55" i="3" s="1"/>
  <c r="K55" i="3" s="1"/>
  <c r="H51" i="3"/>
  <c r="I51" i="3" s="1"/>
  <c r="K51" i="3" s="1"/>
  <c r="L7" i="20"/>
  <c r="L6" i="20"/>
  <c r="F24" i="20"/>
  <c r="E12" i="14" s="1"/>
  <c r="E11" i="14" s="1"/>
  <c r="K23" i="20"/>
  <c r="I23" i="20"/>
  <c r="L23" i="20" s="1"/>
  <c r="K22" i="20"/>
  <c r="I22" i="20"/>
  <c r="L22" i="20" s="1"/>
  <c r="K21" i="20"/>
  <c r="I21" i="20"/>
  <c r="L21" i="20" s="1"/>
  <c r="K20" i="20"/>
  <c r="I20" i="20"/>
  <c r="L20" i="20" s="1"/>
  <c r="K19" i="20"/>
  <c r="I19" i="20"/>
  <c r="L19" i="20" s="1"/>
  <c r="K18" i="20"/>
  <c r="I18" i="20"/>
  <c r="L18" i="20" s="1"/>
  <c r="K17" i="20"/>
  <c r="I17" i="20"/>
  <c r="L17" i="20" s="1"/>
  <c r="K16" i="20"/>
  <c r="I16" i="20"/>
  <c r="L16" i="20" s="1"/>
  <c r="K15" i="20"/>
  <c r="I15" i="20"/>
  <c r="L15" i="20" s="1"/>
  <c r="K14" i="20"/>
  <c r="I14" i="20"/>
  <c r="L14" i="20" s="1"/>
  <c r="K13" i="20"/>
  <c r="I13" i="20"/>
  <c r="L13" i="20" s="1"/>
  <c r="K12" i="20"/>
  <c r="I12" i="20"/>
  <c r="L12" i="20" s="1"/>
  <c r="K11" i="20"/>
  <c r="I11" i="20"/>
  <c r="L11" i="20" s="1"/>
  <c r="K10" i="20"/>
  <c r="I10" i="20"/>
  <c r="L10" i="20" s="1"/>
  <c r="K9" i="20"/>
  <c r="I9" i="20"/>
  <c r="L9" i="20" s="1"/>
  <c r="K8" i="20"/>
  <c r="I8" i="20"/>
  <c r="L8" i="20" s="1"/>
  <c r="K7" i="20"/>
  <c r="I7" i="20"/>
  <c r="K6" i="20"/>
  <c r="J24" i="20"/>
  <c r="G12" i="14" s="1"/>
  <c r="G11" i="14" s="1"/>
  <c r="I6" i="20"/>
  <c r="J5" i="16"/>
  <c r="J5" i="15"/>
  <c r="J5" i="1"/>
  <c r="E8" i="19"/>
  <c r="E21" i="14" s="1"/>
  <c r="D21" i="14" s="1"/>
  <c r="J7" i="19"/>
  <c r="H7" i="19"/>
  <c r="I7" i="19" s="1"/>
  <c r="K7" i="19" s="1"/>
  <c r="J6" i="19"/>
  <c r="H6" i="19"/>
  <c r="I6" i="19" s="1"/>
  <c r="K6" i="19" s="1"/>
  <c r="H5" i="19"/>
  <c r="I5" i="19" s="1"/>
  <c r="K5" i="19" s="1"/>
  <c r="G7" i="8"/>
  <c r="G5" i="8"/>
  <c r="J41" i="16"/>
  <c r="H41" i="16"/>
  <c r="I41" i="16" s="1"/>
  <c r="K41" i="16" s="1"/>
  <c r="H69" i="1"/>
  <c r="I69" i="1" s="1"/>
  <c r="K69" i="1" s="1"/>
  <c r="J69" i="1"/>
  <c r="H40" i="3"/>
  <c r="I40" i="3" s="1"/>
  <c r="K40" i="3" s="1"/>
  <c r="J40" i="3"/>
  <c r="J21" i="3"/>
  <c r="H21" i="3"/>
  <c r="I21" i="3" s="1"/>
  <c r="K21" i="3" s="1"/>
  <c r="J20" i="3"/>
  <c r="H20" i="3"/>
  <c r="I20" i="3" s="1"/>
  <c r="K20" i="3" s="1"/>
  <c r="H32" i="3"/>
  <c r="I32" i="3" s="1"/>
  <c r="K32" i="3" s="1"/>
  <c r="J32" i="3"/>
  <c r="H41" i="3"/>
  <c r="I41" i="3" s="1"/>
  <c r="K41" i="3" s="1"/>
  <c r="J41" i="3"/>
  <c r="H42" i="3"/>
  <c r="I42" i="3" s="1"/>
  <c r="K42" i="3" s="1"/>
  <c r="J42" i="3"/>
  <c r="H6" i="2"/>
  <c r="I6" i="2" s="1"/>
  <c r="K6" i="2" s="1"/>
  <c r="J6" i="2"/>
  <c r="H39" i="3"/>
  <c r="I39" i="3" s="1"/>
  <c r="K39" i="3" s="1"/>
  <c r="J39" i="3"/>
  <c r="H15" i="18"/>
  <c r="I15" i="18" s="1"/>
  <c r="K15" i="18" s="1"/>
  <c r="J15" i="18"/>
  <c r="H16" i="18"/>
  <c r="I16" i="18" s="1"/>
  <c r="K16" i="18" s="1"/>
  <c r="J16" i="18"/>
  <c r="H17" i="18"/>
  <c r="I17" i="18" s="1"/>
  <c r="K17" i="18" s="1"/>
  <c r="J17" i="18"/>
  <c r="H18" i="18"/>
  <c r="I18" i="18" s="1"/>
  <c r="K18" i="18" s="1"/>
  <c r="J18" i="18"/>
  <c r="H68" i="1"/>
  <c r="I68" i="1" s="1"/>
  <c r="K68" i="1" s="1"/>
  <c r="J68" i="1"/>
  <c r="H39" i="16"/>
  <c r="I39" i="16" s="1"/>
  <c r="K39" i="16" s="1"/>
  <c r="J39" i="16"/>
  <c r="H38" i="16"/>
  <c r="I38" i="16" s="1"/>
  <c r="K38" i="16" s="1"/>
  <c r="J38" i="16"/>
  <c r="H67" i="1"/>
  <c r="I67" i="1" s="1"/>
  <c r="K67" i="1" s="1"/>
  <c r="J67" i="1"/>
  <c r="H25" i="12"/>
  <c r="I25" i="12" s="1"/>
  <c r="K25" i="12" s="1"/>
  <c r="J25" i="12"/>
  <c r="H24" i="12"/>
  <c r="I24" i="12" s="1"/>
  <c r="K24" i="12" s="1"/>
  <c r="J24" i="12"/>
  <c r="H34" i="16"/>
  <c r="I34" i="16" s="1"/>
  <c r="K34" i="16" s="1"/>
  <c r="J34" i="16"/>
  <c r="H35" i="16"/>
  <c r="I35" i="16" s="1"/>
  <c r="K35" i="16" s="1"/>
  <c r="J35" i="16"/>
  <c r="H36" i="16"/>
  <c r="I36" i="16" s="1"/>
  <c r="K36" i="16" s="1"/>
  <c r="J36" i="16"/>
  <c r="H37" i="16"/>
  <c r="I37" i="16" s="1"/>
  <c r="K37" i="16" s="1"/>
  <c r="J37" i="16"/>
  <c r="H66" i="1"/>
  <c r="I66" i="1" s="1"/>
  <c r="K66" i="1" s="1"/>
  <c r="J66" i="1"/>
  <c r="J33" i="16"/>
  <c r="H33" i="16"/>
  <c r="I33" i="16" s="1"/>
  <c r="K33" i="16" s="1"/>
  <c r="H32" i="16"/>
  <c r="I32" i="16" s="1"/>
  <c r="K32" i="16" s="1"/>
  <c r="J32" i="16"/>
  <c r="H63" i="1"/>
  <c r="I63" i="1" s="1"/>
  <c r="K63" i="1" s="1"/>
  <c r="J63" i="1"/>
  <c r="H64" i="1"/>
  <c r="I64" i="1" s="1"/>
  <c r="K64" i="1" s="1"/>
  <c r="J64" i="1"/>
  <c r="H65" i="1"/>
  <c r="I65" i="1" s="1"/>
  <c r="K65" i="1" s="1"/>
  <c r="J65" i="1"/>
  <c r="H16" i="1"/>
  <c r="I16" i="1" s="1"/>
  <c r="K16" i="1" s="1"/>
  <c r="H5" i="15"/>
  <c r="I5" i="15" s="1"/>
  <c r="K5" i="15" s="1"/>
  <c r="E36" i="14"/>
  <c r="D36" i="14" s="1"/>
  <c r="E79" i="14"/>
  <c r="D79" i="14" s="1"/>
  <c r="J6" i="10"/>
  <c r="H76" i="14" s="1"/>
  <c r="D6" i="10"/>
  <c r="E76" i="14" s="1"/>
  <c r="D76" i="14" s="1"/>
  <c r="C6" i="10"/>
  <c r="D8" i="8"/>
  <c r="G8" i="8"/>
  <c r="G52" i="14" s="1"/>
  <c r="F52" i="14" s="1"/>
  <c r="H5" i="8"/>
  <c r="I5" i="8"/>
  <c r="H6" i="8"/>
  <c r="I6" i="8"/>
  <c r="H7" i="8"/>
  <c r="I7" i="8"/>
  <c r="H5" i="13"/>
  <c r="H49" i="14" s="1"/>
  <c r="H6" i="13"/>
  <c r="H50" i="14" s="1"/>
  <c r="F7" i="13"/>
  <c r="H13" i="13"/>
  <c r="H14" i="13" s="1"/>
  <c r="H51" i="14" s="1"/>
  <c r="F14" i="13"/>
  <c r="F51" i="14" s="1"/>
  <c r="E7" i="13"/>
  <c r="E14" i="13"/>
  <c r="E51" i="14"/>
  <c r="D51" i="14" s="1"/>
  <c r="E8" i="8"/>
  <c r="E52" i="14"/>
  <c r="D52" i="14" s="1"/>
  <c r="E37" i="14"/>
  <c r="D37" i="14" s="1"/>
  <c r="I5" i="5"/>
  <c r="E14" i="5"/>
  <c r="E38" i="14" s="1"/>
  <c r="D38" i="14" s="1"/>
  <c r="D14" i="5"/>
  <c r="F14" i="5"/>
  <c r="I13" i="5"/>
  <c r="E21" i="5"/>
  <c r="E39" i="14"/>
  <c r="D39" i="14" s="1"/>
  <c r="D21" i="5"/>
  <c r="E28" i="5"/>
  <c r="E40" i="14" s="1"/>
  <c r="D28" i="5"/>
  <c r="F8" i="4"/>
  <c r="I6" i="4"/>
  <c r="I7" i="4"/>
  <c r="D8" i="4"/>
  <c r="K9" i="11"/>
  <c r="J8" i="11"/>
  <c r="J9" i="11"/>
  <c r="J5" i="11"/>
  <c r="E10" i="11"/>
  <c r="E72" i="14" s="1"/>
  <c r="D72" i="14" s="1"/>
  <c r="H5" i="2"/>
  <c r="I5" i="2" s="1"/>
  <c r="K5" i="2" s="1"/>
  <c r="J5" i="2"/>
  <c r="H8" i="2"/>
  <c r="I8" i="2" s="1"/>
  <c r="K8" i="2" s="1"/>
  <c r="J8" i="2"/>
  <c r="H9" i="2"/>
  <c r="F18" i="14" s="1"/>
  <c r="E9" i="2"/>
  <c r="E18" i="14" s="1"/>
  <c r="D18" i="14" s="1"/>
  <c r="H37" i="3"/>
  <c r="I37" i="3" s="1"/>
  <c r="K37" i="3" s="1"/>
  <c r="J37" i="3"/>
  <c r="H40" i="16"/>
  <c r="I40" i="16" s="1"/>
  <c r="K40" i="16" s="1"/>
  <c r="J40" i="16"/>
  <c r="H8" i="15"/>
  <c r="I8" i="15" s="1"/>
  <c r="K8" i="15" s="1"/>
  <c r="J8" i="15"/>
  <c r="H62" i="1"/>
  <c r="I62" i="1" s="1"/>
  <c r="K62" i="1" s="1"/>
  <c r="J62" i="1"/>
  <c r="H23" i="12"/>
  <c r="I23" i="12" s="1"/>
  <c r="K23" i="12" s="1"/>
  <c r="J23" i="12"/>
  <c r="H15" i="3"/>
  <c r="I15" i="3" s="1"/>
  <c r="K15" i="3" s="1"/>
  <c r="H19" i="3"/>
  <c r="I19" i="3" s="1"/>
  <c r="K19" i="3" s="1"/>
  <c r="H38" i="3"/>
  <c r="I38" i="3" s="1"/>
  <c r="K38" i="3" s="1"/>
  <c r="H23" i="3"/>
  <c r="I23" i="3" s="1"/>
  <c r="K23" i="3" s="1"/>
  <c r="H30" i="3"/>
  <c r="I30" i="3" s="1"/>
  <c r="K30" i="3" s="1"/>
  <c r="H24" i="3"/>
  <c r="I24" i="3" s="1"/>
  <c r="K24" i="3" s="1"/>
  <c r="H16" i="3"/>
  <c r="I16" i="3" s="1"/>
  <c r="K16" i="3" s="1"/>
  <c r="H17" i="3"/>
  <c r="I17" i="3" s="1"/>
  <c r="K17" i="3" s="1"/>
  <c r="H18" i="3"/>
  <c r="I18" i="3" s="1"/>
  <c r="K18" i="3" s="1"/>
  <c r="H34" i="3"/>
  <c r="I34" i="3" s="1"/>
  <c r="K34" i="3" s="1"/>
  <c r="H25" i="3"/>
  <c r="I25" i="3" s="1"/>
  <c r="K25" i="3" s="1"/>
  <c r="H26" i="3"/>
  <c r="I26" i="3" s="1"/>
  <c r="K26" i="3" s="1"/>
  <c r="H28" i="3"/>
  <c r="I28" i="3" s="1"/>
  <c r="K28" i="3" s="1"/>
  <c r="H29" i="3"/>
  <c r="I29" i="3" s="1"/>
  <c r="K29" i="3" s="1"/>
  <c r="H31" i="3"/>
  <c r="I31" i="3" s="1"/>
  <c r="K31" i="3" s="1"/>
  <c r="H22" i="3"/>
  <c r="I22" i="3" s="1"/>
  <c r="K22" i="3" s="1"/>
  <c r="H27" i="3"/>
  <c r="I27" i="3" s="1"/>
  <c r="K27" i="3" s="1"/>
  <c r="H33" i="3"/>
  <c r="I33" i="3" s="1"/>
  <c r="K33" i="3" s="1"/>
  <c r="H35" i="3"/>
  <c r="I35" i="3" s="1"/>
  <c r="K35" i="3" s="1"/>
  <c r="H36" i="3"/>
  <c r="I36" i="3" s="1"/>
  <c r="K36" i="3" s="1"/>
  <c r="H44" i="3"/>
  <c r="I44" i="3" s="1"/>
  <c r="K44" i="3" s="1"/>
  <c r="J15" i="3"/>
  <c r="J38" i="3"/>
  <c r="J19" i="3"/>
  <c r="J23" i="3"/>
  <c r="J30" i="3"/>
  <c r="J24" i="3"/>
  <c r="J16" i="3"/>
  <c r="J17" i="3"/>
  <c r="J18" i="3"/>
  <c r="J34" i="3"/>
  <c r="J25" i="3"/>
  <c r="J26" i="3"/>
  <c r="J28" i="3"/>
  <c r="J29" i="3"/>
  <c r="J31" i="3"/>
  <c r="J22" i="3"/>
  <c r="J27" i="3"/>
  <c r="J33" i="3"/>
  <c r="J35" i="3"/>
  <c r="J36" i="3"/>
  <c r="J44" i="3"/>
  <c r="E45" i="3"/>
  <c r="E15" i="14" s="1"/>
  <c r="D15" i="14" s="1"/>
  <c r="H6" i="18"/>
  <c r="I6" i="18" s="1"/>
  <c r="K6" i="18" s="1"/>
  <c r="J6" i="18"/>
  <c r="H7" i="18"/>
  <c r="I7" i="18" s="1"/>
  <c r="K7" i="18" s="1"/>
  <c r="J7" i="18"/>
  <c r="H8" i="18"/>
  <c r="I8" i="18" s="1"/>
  <c r="K8" i="18" s="1"/>
  <c r="J8" i="18"/>
  <c r="H9" i="18"/>
  <c r="I9" i="18" s="1"/>
  <c r="K9" i="18" s="1"/>
  <c r="J9" i="18"/>
  <c r="H10" i="18"/>
  <c r="I10" i="18" s="1"/>
  <c r="K10" i="18" s="1"/>
  <c r="J10" i="18"/>
  <c r="H11" i="18"/>
  <c r="I11" i="18" s="1"/>
  <c r="K11" i="18" s="1"/>
  <c r="J11" i="18"/>
  <c r="H12" i="18"/>
  <c r="I12" i="18" s="1"/>
  <c r="K12" i="18" s="1"/>
  <c r="J12" i="18"/>
  <c r="H13" i="18"/>
  <c r="I13" i="18" s="1"/>
  <c r="K13" i="18" s="1"/>
  <c r="J13" i="18"/>
  <c r="H14" i="18"/>
  <c r="I14" i="18" s="1"/>
  <c r="K14" i="18" s="1"/>
  <c r="J14" i="18"/>
  <c r="H19" i="18"/>
  <c r="I19" i="18" s="1"/>
  <c r="K19" i="18" s="1"/>
  <c r="J19" i="18"/>
  <c r="H5" i="18"/>
  <c r="I5" i="18" s="1"/>
  <c r="K5" i="18" s="1"/>
  <c r="H61" i="1"/>
  <c r="I61" i="1" s="1"/>
  <c r="K61" i="1" s="1"/>
  <c r="J61" i="1"/>
  <c r="H58" i="1"/>
  <c r="I58" i="1" s="1"/>
  <c r="K58" i="1" s="1"/>
  <c r="J58" i="1"/>
  <c r="H59" i="1"/>
  <c r="I59" i="1" s="1"/>
  <c r="K59" i="1" s="1"/>
  <c r="J59" i="1"/>
  <c r="H60" i="1"/>
  <c r="I60" i="1" s="1"/>
  <c r="K60" i="1" s="1"/>
  <c r="J60" i="1"/>
  <c r="H6" i="16"/>
  <c r="I6" i="16" s="1"/>
  <c r="K6" i="16" s="1"/>
  <c r="J6" i="16"/>
  <c r="H7" i="16"/>
  <c r="I7" i="16" s="1"/>
  <c r="K7" i="16" s="1"/>
  <c r="J7" i="16"/>
  <c r="H8" i="16"/>
  <c r="I8" i="16" s="1"/>
  <c r="K8" i="16" s="1"/>
  <c r="J8" i="16"/>
  <c r="H9" i="16"/>
  <c r="I9" i="16" s="1"/>
  <c r="K9" i="16" s="1"/>
  <c r="J9" i="16"/>
  <c r="H10" i="16"/>
  <c r="I10" i="16" s="1"/>
  <c r="K10" i="16" s="1"/>
  <c r="J10" i="16"/>
  <c r="H11" i="16"/>
  <c r="I11" i="16" s="1"/>
  <c r="K11" i="16" s="1"/>
  <c r="J11" i="16"/>
  <c r="H12" i="16"/>
  <c r="I12" i="16" s="1"/>
  <c r="K12" i="16" s="1"/>
  <c r="J12" i="16"/>
  <c r="H13" i="16"/>
  <c r="I13" i="16" s="1"/>
  <c r="K13" i="16" s="1"/>
  <c r="J13" i="16"/>
  <c r="H14" i="16"/>
  <c r="I14" i="16" s="1"/>
  <c r="K14" i="16" s="1"/>
  <c r="J14" i="16"/>
  <c r="H15" i="16"/>
  <c r="I15" i="16" s="1"/>
  <c r="K15" i="16" s="1"/>
  <c r="J15" i="16"/>
  <c r="H16" i="16"/>
  <c r="I16" i="16" s="1"/>
  <c r="K16" i="16" s="1"/>
  <c r="J16" i="16"/>
  <c r="H17" i="16"/>
  <c r="I17" i="16" s="1"/>
  <c r="K17" i="16" s="1"/>
  <c r="J17" i="16"/>
  <c r="H18" i="16"/>
  <c r="I18" i="16" s="1"/>
  <c r="K18" i="16" s="1"/>
  <c r="J18" i="16"/>
  <c r="H19" i="16"/>
  <c r="I19" i="16" s="1"/>
  <c r="K19" i="16" s="1"/>
  <c r="J19" i="16"/>
  <c r="H20" i="16"/>
  <c r="I20" i="16" s="1"/>
  <c r="K20" i="16" s="1"/>
  <c r="J20" i="16"/>
  <c r="H21" i="16"/>
  <c r="I21" i="16" s="1"/>
  <c r="K21" i="16" s="1"/>
  <c r="J21" i="16"/>
  <c r="H22" i="16"/>
  <c r="I22" i="16" s="1"/>
  <c r="K22" i="16" s="1"/>
  <c r="J22" i="16"/>
  <c r="H23" i="16"/>
  <c r="I23" i="16" s="1"/>
  <c r="K23" i="16" s="1"/>
  <c r="J23" i="16"/>
  <c r="H24" i="16"/>
  <c r="I24" i="16" s="1"/>
  <c r="K24" i="16" s="1"/>
  <c r="J24" i="16"/>
  <c r="H25" i="16"/>
  <c r="I25" i="16" s="1"/>
  <c r="K25" i="16" s="1"/>
  <c r="J25" i="16"/>
  <c r="H26" i="16"/>
  <c r="I26" i="16" s="1"/>
  <c r="K26" i="16" s="1"/>
  <c r="J26" i="16"/>
  <c r="H27" i="16"/>
  <c r="I27" i="16" s="1"/>
  <c r="K27" i="16" s="1"/>
  <c r="J27" i="16"/>
  <c r="H28" i="16"/>
  <c r="I28" i="16" s="1"/>
  <c r="K28" i="16" s="1"/>
  <c r="J28" i="16"/>
  <c r="H29" i="16"/>
  <c r="I29" i="16" s="1"/>
  <c r="K29" i="16" s="1"/>
  <c r="J29" i="16"/>
  <c r="H30" i="16"/>
  <c r="I30" i="16" s="1"/>
  <c r="K30" i="16" s="1"/>
  <c r="J30" i="16"/>
  <c r="H31" i="16"/>
  <c r="I31" i="16" s="1"/>
  <c r="K31" i="16" s="1"/>
  <c r="J31" i="16"/>
  <c r="H42" i="16"/>
  <c r="I42" i="16" s="1"/>
  <c r="K42" i="16" s="1"/>
  <c r="J42" i="16"/>
  <c r="H5" i="16"/>
  <c r="I5" i="16" s="1"/>
  <c r="K5" i="16" s="1"/>
  <c r="E43" i="16"/>
  <c r="E9" i="14" s="1"/>
  <c r="D9" i="14" s="1"/>
  <c r="E20" i="18"/>
  <c r="E45" i="14" s="1"/>
  <c r="D45" i="14" s="1"/>
  <c r="D44" i="14" s="1"/>
  <c r="H6" i="15"/>
  <c r="H7" i="15"/>
  <c r="I7" i="15" s="1"/>
  <c r="K7" i="15" s="1"/>
  <c r="H9" i="15"/>
  <c r="J6" i="15"/>
  <c r="J7" i="15"/>
  <c r="J9" i="15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5" i="1"/>
  <c r="I35" i="1" s="1"/>
  <c r="K35" i="1" s="1"/>
  <c r="J35" i="1"/>
  <c r="H36" i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9" i="1"/>
  <c r="I39" i="1" s="1"/>
  <c r="K39" i="1" s="1"/>
  <c r="J39" i="1"/>
  <c r="H40" i="1"/>
  <c r="I40" i="1" s="1"/>
  <c r="K40" i="1" s="1"/>
  <c r="J40" i="1"/>
  <c r="H41" i="1"/>
  <c r="I41" i="1" s="1"/>
  <c r="K41" i="1" s="1"/>
  <c r="J41" i="1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45" i="1"/>
  <c r="I45" i="1" s="1"/>
  <c r="K45" i="1" s="1"/>
  <c r="J45" i="1"/>
  <c r="H46" i="1"/>
  <c r="I46" i="1" s="1"/>
  <c r="K46" i="1" s="1"/>
  <c r="J46" i="1"/>
  <c r="H47" i="1"/>
  <c r="I47" i="1" s="1"/>
  <c r="K47" i="1" s="1"/>
  <c r="J47" i="1"/>
  <c r="H48" i="1"/>
  <c r="I48" i="1" s="1"/>
  <c r="K48" i="1" s="1"/>
  <c r="J48" i="1"/>
  <c r="H49" i="1"/>
  <c r="I49" i="1" s="1"/>
  <c r="K49" i="1" s="1"/>
  <c r="J49" i="1"/>
  <c r="H50" i="1"/>
  <c r="I50" i="1" s="1"/>
  <c r="K50" i="1" s="1"/>
  <c r="J50" i="1"/>
  <c r="H51" i="1"/>
  <c r="I51" i="1" s="1"/>
  <c r="K51" i="1" s="1"/>
  <c r="J51" i="1"/>
  <c r="H52" i="1"/>
  <c r="I52" i="1" s="1"/>
  <c r="K52" i="1" s="1"/>
  <c r="J52" i="1"/>
  <c r="H53" i="1"/>
  <c r="I53" i="1" s="1"/>
  <c r="K53" i="1" s="1"/>
  <c r="J53" i="1"/>
  <c r="H54" i="1"/>
  <c r="I54" i="1" s="1"/>
  <c r="K54" i="1" s="1"/>
  <c r="J54" i="1"/>
  <c r="H55" i="1"/>
  <c r="I55" i="1" s="1"/>
  <c r="K55" i="1" s="1"/>
  <c r="J55" i="1"/>
  <c r="H56" i="1"/>
  <c r="I56" i="1" s="1"/>
  <c r="K56" i="1" s="1"/>
  <c r="J56" i="1"/>
  <c r="H57" i="1"/>
  <c r="I57" i="1" s="1"/>
  <c r="K57" i="1" s="1"/>
  <c r="J57" i="1"/>
  <c r="H21" i="1"/>
  <c r="I21" i="1" s="1"/>
  <c r="K21" i="1" s="1"/>
  <c r="J21" i="1"/>
  <c r="H20" i="1"/>
  <c r="I20" i="1" s="1"/>
  <c r="K20" i="1" s="1"/>
  <c r="J20" i="1"/>
  <c r="H19" i="1"/>
  <c r="I19" i="1" s="1"/>
  <c r="K19" i="1" s="1"/>
  <c r="J19" i="1"/>
  <c r="H18" i="1"/>
  <c r="I18" i="1" s="1"/>
  <c r="K18" i="1" s="1"/>
  <c r="J18" i="1"/>
  <c r="H17" i="1"/>
  <c r="I17" i="1" s="1"/>
  <c r="K17" i="1" s="1"/>
  <c r="J17" i="1"/>
  <c r="J16" i="1"/>
  <c r="H15" i="1"/>
  <c r="I15" i="1" s="1"/>
  <c r="K15" i="1" s="1"/>
  <c r="J15" i="1"/>
  <c r="H14" i="1"/>
  <c r="I14" i="1" s="1"/>
  <c r="K14" i="1" s="1"/>
  <c r="J14" i="1"/>
  <c r="H13" i="1"/>
  <c r="I13" i="1" s="1"/>
  <c r="K13" i="1" s="1"/>
  <c r="J13" i="1"/>
  <c r="H12" i="1"/>
  <c r="I12" i="1" s="1"/>
  <c r="K12" i="1" s="1"/>
  <c r="J12" i="1"/>
  <c r="H11" i="1"/>
  <c r="I11" i="1" s="1"/>
  <c r="K11" i="1" s="1"/>
  <c r="J11" i="1"/>
  <c r="H10" i="1"/>
  <c r="I10" i="1" s="1"/>
  <c r="K10" i="1" s="1"/>
  <c r="J10" i="1"/>
  <c r="H9" i="1"/>
  <c r="I9" i="1" s="1"/>
  <c r="K9" i="1" s="1"/>
  <c r="J9" i="1"/>
  <c r="H8" i="1"/>
  <c r="I8" i="1" s="1"/>
  <c r="K8" i="1" s="1"/>
  <c r="J8" i="1"/>
  <c r="H7" i="1"/>
  <c r="I7" i="1" s="1"/>
  <c r="K7" i="1" s="1"/>
  <c r="J7" i="1"/>
  <c r="H6" i="1"/>
  <c r="I6" i="1" s="1"/>
  <c r="K6" i="1" s="1"/>
  <c r="J6" i="1"/>
  <c r="H5" i="1"/>
  <c r="I5" i="1" s="1"/>
  <c r="K5" i="1" s="1"/>
  <c r="E70" i="1"/>
  <c r="E7" i="14" s="1"/>
  <c r="D7" i="14" s="1"/>
  <c r="E10" i="15"/>
  <c r="E8" i="14" s="1"/>
  <c r="D8" i="14" s="1"/>
  <c r="H6" i="12"/>
  <c r="I6" i="12" s="1"/>
  <c r="K6" i="12" s="1"/>
  <c r="H7" i="12"/>
  <c r="I7" i="12" s="1"/>
  <c r="K7" i="12" s="1"/>
  <c r="H8" i="12"/>
  <c r="I8" i="12" s="1"/>
  <c r="K8" i="12" s="1"/>
  <c r="H9" i="12"/>
  <c r="I9" i="12" s="1"/>
  <c r="K9" i="12" s="1"/>
  <c r="H10" i="12"/>
  <c r="I10" i="12" s="1"/>
  <c r="K10" i="12" s="1"/>
  <c r="H11" i="12"/>
  <c r="I11" i="12" s="1"/>
  <c r="K11" i="12" s="1"/>
  <c r="H12" i="12"/>
  <c r="I12" i="12" s="1"/>
  <c r="K12" i="12" s="1"/>
  <c r="H13" i="12"/>
  <c r="I13" i="12" s="1"/>
  <c r="K13" i="12" s="1"/>
  <c r="H14" i="12"/>
  <c r="I14" i="12" s="1"/>
  <c r="K14" i="12" s="1"/>
  <c r="H15" i="12"/>
  <c r="I15" i="12" s="1"/>
  <c r="K15" i="12" s="1"/>
  <c r="H16" i="12"/>
  <c r="I16" i="12" s="1"/>
  <c r="K16" i="12" s="1"/>
  <c r="H17" i="12"/>
  <c r="I17" i="12" s="1"/>
  <c r="K17" i="12" s="1"/>
  <c r="H18" i="12"/>
  <c r="I18" i="12" s="1"/>
  <c r="K18" i="12" s="1"/>
  <c r="H19" i="12"/>
  <c r="I19" i="12" s="1"/>
  <c r="K19" i="12" s="1"/>
  <c r="H20" i="12"/>
  <c r="I20" i="12" s="1"/>
  <c r="K20" i="12" s="1"/>
  <c r="H21" i="12"/>
  <c r="I21" i="12" s="1"/>
  <c r="K21" i="12" s="1"/>
  <c r="H22" i="12"/>
  <c r="I22" i="12" s="1"/>
  <c r="K22" i="12" s="1"/>
  <c r="H26" i="12"/>
  <c r="I26" i="12" s="1"/>
  <c r="K26" i="12" s="1"/>
  <c r="J2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6" i="12"/>
  <c r="E27" i="12"/>
  <c r="E10" i="14" s="1"/>
  <c r="D10" i="14" s="1"/>
  <c r="H43" i="16"/>
  <c r="F9" i="14" s="1"/>
  <c r="I8" i="8"/>
  <c r="H52" i="14" s="1"/>
  <c r="I8" i="4"/>
  <c r="H27" i="12" l="1"/>
  <c r="F10" i="14" s="1"/>
  <c r="H20" i="18"/>
  <c r="F45" i="14" s="1"/>
  <c r="F44" i="14" s="1"/>
  <c r="I28" i="5"/>
  <c r="K43" i="16"/>
  <c r="H9" i="14" s="1"/>
  <c r="I21" i="5"/>
  <c r="H11" i="27"/>
  <c r="F89" i="14" s="1"/>
  <c r="F88" i="14" s="1"/>
  <c r="E42" i="14"/>
  <c r="D42" i="14" s="1"/>
  <c r="D41" i="14" s="1"/>
  <c r="E43" i="14"/>
  <c r="D43" i="14" s="1"/>
  <c r="E96" i="14"/>
  <c r="D74" i="14"/>
  <c r="E35" i="14"/>
  <c r="D71" i="14"/>
  <c r="D17" i="14"/>
  <c r="E94" i="14"/>
  <c r="E92" i="14"/>
  <c r="E90" i="14"/>
  <c r="E88" i="14"/>
  <c r="E82" i="14"/>
  <c r="G71" i="14"/>
  <c r="E74" i="14"/>
  <c r="D77" i="14"/>
  <c r="G77" i="14"/>
  <c r="E80" i="14"/>
  <c r="H74" i="14"/>
  <c r="G74" i="14"/>
  <c r="E77" i="14"/>
  <c r="D61" i="14"/>
  <c r="E71" i="14"/>
  <c r="D68" i="14"/>
  <c r="H15" i="29"/>
  <c r="F70" i="14" s="1"/>
  <c r="E68" i="14"/>
  <c r="H7" i="29"/>
  <c r="F69" i="14" s="1"/>
  <c r="F68" i="14" s="1"/>
  <c r="E61" i="14"/>
  <c r="G48" i="14"/>
  <c r="H48" i="14"/>
  <c r="F48" i="14"/>
  <c r="D48" i="14"/>
  <c r="E53" i="14"/>
  <c r="E48" i="14"/>
  <c r="E46" i="14"/>
  <c r="G41" i="14"/>
  <c r="F41" i="14"/>
  <c r="H41" i="14"/>
  <c r="E44" i="14"/>
  <c r="D25" i="14"/>
  <c r="D24" i="14" s="1"/>
  <c r="E25" i="14"/>
  <c r="E24" i="14" s="1"/>
  <c r="D20" i="14"/>
  <c r="D40" i="14"/>
  <c r="D35" i="14" s="1"/>
  <c r="J28" i="5"/>
  <c r="H40" i="14" s="1"/>
  <c r="E20" i="14"/>
  <c r="D13" i="14"/>
  <c r="E17" i="14"/>
  <c r="E13" i="14"/>
  <c r="D6" i="14"/>
  <c r="E6" i="14"/>
  <c r="H16" i="6"/>
  <c r="F95" i="14" s="1"/>
  <c r="F94" i="14" s="1"/>
  <c r="I22" i="6"/>
  <c r="I5" i="6"/>
  <c r="I8" i="6" s="1"/>
  <c r="G93" i="14" s="1"/>
  <c r="G92" i="14" s="1"/>
  <c r="K11" i="30"/>
  <c r="H91" i="14" s="1"/>
  <c r="H90" i="14" s="1"/>
  <c r="G16" i="10"/>
  <c r="F75" i="14" s="1"/>
  <c r="F74" i="14" s="1"/>
  <c r="H7" i="13"/>
  <c r="J14" i="5"/>
  <c r="I14" i="5"/>
  <c r="I7" i="5"/>
  <c r="H17" i="19"/>
  <c r="F22" i="14" s="1"/>
  <c r="I15" i="29"/>
  <c r="G70" i="14" s="1"/>
  <c r="H10" i="28"/>
  <c r="F47" i="14" s="1"/>
  <c r="F46" i="14" s="1"/>
  <c r="I5" i="28"/>
  <c r="K11" i="27"/>
  <c r="H89" i="14" s="1"/>
  <c r="H88" i="14" s="1"/>
  <c r="K5" i="9"/>
  <c r="K9" i="9" s="1"/>
  <c r="H83" i="14" s="1"/>
  <c r="H82" i="14" s="1"/>
  <c r="H11" i="26"/>
  <c r="F81" i="14" s="1"/>
  <c r="F80" i="14" s="1"/>
  <c r="K11" i="26"/>
  <c r="H81" i="14" s="1"/>
  <c r="H80" i="14" s="1"/>
  <c r="H8" i="7"/>
  <c r="F78" i="14" s="1"/>
  <c r="F77" i="14" s="1"/>
  <c r="K8" i="7"/>
  <c r="H78" i="14" s="1"/>
  <c r="H77" i="14" s="1"/>
  <c r="J17" i="7"/>
  <c r="H43" i="24"/>
  <c r="F66" i="14" s="1"/>
  <c r="K43" i="24"/>
  <c r="H66" i="14" s="1"/>
  <c r="K16" i="11"/>
  <c r="K20" i="11" s="1"/>
  <c r="H73" i="14" s="1"/>
  <c r="H10" i="11"/>
  <c r="F72" i="14" s="1"/>
  <c r="F71" i="14" s="1"/>
  <c r="K10" i="11"/>
  <c r="H72" i="14" s="1"/>
  <c r="H71" i="14" s="1"/>
  <c r="H58" i="24"/>
  <c r="F67" i="14" s="1"/>
  <c r="K58" i="24"/>
  <c r="H67" i="14" s="1"/>
  <c r="H20" i="24"/>
  <c r="F63" i="14" s="1"/>
  <c r="H36" i="24"/>
  <c r="F65" i="14" s="1"/>
  <c r="K36" i="24"/>
  <c r="H65" i="14" s="1"/>
  <c r="H28" i="24"/>
  <c r="F64" i="14" s="1"/>
  <c r="K28" i="24"/>
  <c r="H64" i="14" s="1"/>
  <c r="K20" i="24"/>
  <c r="H63" i="14" s="1"/>
  <c r="H12" i="24"/>
  <c r="F62" i="14" s="1"/>
  <c r="I5" i="23"/>
  <c r="K20" i="18"/>
  <c r="H45" i="14" s="1"/>
  <c r="H44" i="14" s="1"/>
  <c r="I20" i="18"/>
  <c r="G45" i="14" s="1"/>
  <c r="G44" i="14" s="1"/>
  <c r="E135" i="22"/>
  <c r="E136" i="22" s="1"/>
  <c r="E137" i="22" s="1"/>
  <c r="C9" i="22"/>
  <c r="I30" i="19"/>
  <c r="G23" i="14" s="1"/>
  <c r="H30" i="19"/>
  <c r="F23" i="14" s="1"/>
  <c r="E37" i="22"/>
  <c r="E38" i="22" s="1"/>
  <c r="E39" i="22" s="1"/>
  <c r="E64" i="22"/>
  <c r="E5" i="22" s="1"/>
  <c r="E106" i="22"/>
  <c r="E7" i="22" s="1"/>
  <c r="E80" i="22"/>
  <c r="E81" i="22" s="1"/>
  <c r="E107" i="22"/>
  <c r="G40" i="14"/>
  <c r="J21" i="5"/>
  <c r="G21" i="5"/>
  <c r="F39" i="14" s="1"/>
  <c r="F35" i="14" s="1"/>
  <c r="G38" i="14"/>
  <c r="H38" i="14"/>
  <c r="J7" i="5"/>
  <c r="H37" i="14" s="1"/>
  <c r="I14" i="19"/>
  <c r="K14" i="19" s="1"/>
  <c r="K17" i="19" s="1"/>
  <c r="H22" i="14" s="1"/>
  <c r="K22" i="19"/>
  <c r="K30" i="19" s="1"/>
  <c r="H23" i="14" s="1"/>
  <c r="I8" i="19"/>
  <c r="G21" i="14" s="1"/>
  <c r="H8" i="19"/>
  <c r="F21" i="14" s="1"/>
  <c r="I17" i="2"/>
  <c r="G19" i="14" s="1"/>
  <c r="K16" i="2"/>
  <c r="K17" i="2" s="1"/>
  <c r="H19" i="14" s="1"/>
  <c r="H17" i="2"/>
  <c r="F19" i="14" s="1"/>
  <c r="F17" i="14" s="1"/>
  <c r="K9" i="2"/>
  <c r="H18" i="14" s="1"/>
  <c r="I74" i="3"/>
  <c r="G16" i="14" s="1"/>
  <c r="H74" i="3"/>
  <c r="F16" i="14" s="1"/>
  <c r="I45" i="3"/>
  <c r="G15" i="14" s="1"/>
  <c r="I5" i="3"/>
  <c r="K5" i="3" s="1"/>
  <c r="K9" i="3" s="1"/>
  <c r="H14" i="14" s="1"/>
  <c r="H45" i="3"/>
  <c r="F15" i="14" s="1"/>
  <c r="K45" i="3"/>
  <c r="H15" i="14" s="1"/>
  <c r="K74" i="3"/>
  <c r="H16" i="14" s="1"/>
  <c r="I24" i="20"/>
  <c r="F12" i="14" s="1"/>
  <c r="F11" i="14" s="1"/>
  <c r="L24" i="20"/>
  <c r="H12" i="14" s="1"/>
  <c r="H11" i="14" s="1"/>
  <c r="I27" i="12"/>
  <c r="G10" i="14" s="1"/>
  <c r="K27" i="12"/>
  <c r="H10" i="14" s="1"/>
  <c r="I43" i="16"/>
  <c r="G9" i="14" s="1"/>
  <c r="H10" i="15"/>
  <c r="F8" i="14" s="1"/>
  <c r="I6" i="15"/>
  <c r="K6" i="15" s="1"/>
  <c r="I9" i="15"/>
  <c r="K9" i="15" s="1"/>
  <c r="K8" i="19"/>
  <c r="H21" i="14" s="1"/>
  <c r="I70" i="1"/>
  <c r="G7" i="14" s="1"/>
  <c r="K70" i="1"/>
  <c r="H7" i="14" s="1"/>
  <c r="H70" i="1"/>
  <c r="I10" i="15" l="1"/>
  <c r="G8" i="14" s="1"/>
  <c r="G6" i="14" s="1"/>
  <c r="K10" i="15"/>
  <c r="H8" i="14" s="1"/>
  <c r="E8" i="22"/>
  <c r="E41" i="14"/>
  <c r="G35" i="14"/>
  <c r="I7" i="29"/>
  <c r="G69" i="14" s="1"/>
  <c r="G68" i="14" s="1"/>
  <c r="K7" i="29"/>
  <c r="H69" i="14" s="1"/>
  <c r="F61" i="14"/>
  <c r="H20" i="14"/>
  <c r="F13" i="14"/>
  <c r="F20" i="14"/>
  <c r="D5" i="14"/>
  <c r="D98" i="14" s="1"/>
  <c r="H17" i="14"/>
  <c r="E5" i="14"/>
  <c r="E98" i="14" s="1"/>
  <c r="H13" i="14"/>
  <c r="H6" i="14"/>
  <c r="I16" i="6"/>
  <c r="G95" i="14" s="1"/>
  <c r="G94" i="14" s="1"/>
  <c r="K16" i="6"/>
  <c r="H95" i="14" s="1"/>
  <c r="H94" i="14" s="1"/>
  <c r="K5" i="6"/>
  <c r="K8" i="6" s="1"/>
  <c r="H93" i="14" s="1"/>
  <c r="H92" i="14" s="1"/>
  <c r="K22" i="6"/>
  <c r="K24" i="6" s="1"/>
  <c r="H97" i="14" s="1"/>
  <c r="H96" i="14" s="1"/>
  <c r="I24" i="6"/>
  <c r="G97" i="14" s="1"/>
  <c r="G96" i="14" s="1"/>
  <c r="K15" i="29"/>
  <c r="H70" i="14" s="1"/>
  <c r="K5" i="28"/>
  <c r="K10" i="28" s="1"/>
  <c r="H47" i="14" s="1"/>
  <c r="H46" i="14" s="1"/>
  <c r="I10" i="28"/>
  <c r="G47" i="14" s="1"/>
  <c r="G46" i="14" s="1"/>
  <c r="I12" i="24"/>
  <c r="G62" i="14" s="1"/>
  <c r="G61" i="14" s="1"/>
  <c r="K5" i="24"/>
  <c r="K12" i="24" s="1"/>
  <c r="H62" i="14" s="1"/>
  <c r="H61" i="14" s="1"/>
  <c r="E6" i="22"/>
  <c r="G6" i="22" s="1"/>
  <c r="E65" i="22"/>
  <c r="E66" i="22" s="1"/>
  <c r="I14" i="23"/>
  <c r="G54" i="14" s="1"/>
  <c r="G53" i="14" s="1"/>
  <c r="K5" i="23"/>
  <c r="K14" i="23" s="1"/>
  <c r="H54" i="14" s="1"/>
  <c r="H53" i="14" s="1"/>
  <c r="F30" i="14"/>
  <c r="F8" i="22"/>
  <c r="F7" i="22"/>
  <c r="F29" i="14"/>
  <c r="F28" i="14"/>
  <c r="F27" i="14"/>
  <c r="F5" i="22"/>
  <c r="G5" i="22"/>
  <c r="G7" i="22"/>
  <c r="G8" i="22"/>
  <c r="E82" i="22"/>
  <c r="E4" i="22"/>
  <c r="E108" i="22"/>
  <c r="E9" i="22"/>
  <c r="H39" i="14"/>
  <c r="H35" i="14" s="1"/>
  <c r="I17" i="19"/>
  <c r="G22" i="14" s="1"/>
  <c r="G20" i="14" s="1"/>
  <c r="I9" i="2"/>
  <c r="G18" i="14" s="1"/>
  <c r="G17" i="14" s="1"/>
  <c r="I9" i="3"/>
  <c r="G14" i="14" s="1"/>
  <c r="G13" i="14" s="1"/>
  <c r="F7" i="14"/>
  <c r="H68" i="14" l="1"/>
  <c r="G5" i="14"/>
  <c r="H5" i="14"/>
  <c r="F6" i="14"/>
  <c r="F5" i="14" s="1"/>
  <c r="F6" i="22"/>
  <c r="H6" i="22" s="1"/>
  <c r="H28" i="14" s="1"/>
  <c r="F26" i="14"/>
  <c r="F4" i="22"/>
  <c r="G4" i="22"/>
  <c r="G9" i="22" s="1"/>
  <c r="G30" i="14"/>
  <c r="H8" i="22"/>
  <c r="H30" i="14" s="1"/>
  <c r="H5" i="22"/>
  <c r="H27" i="14" s="1"/>
  <c r="G27" i="14"/>
  <c r="G28" i="14"/>
  <c r="G29" i="14"/>
  <c r="H7" i="22"/>
  <c r="H29" i="14" s="1"/>
  <c r="F24" i="14" l="1"/>
  <c r="F98" i="14" s="1"/>
  <c r="F25" i="14"/>
  <c r="F9" i="22"/>
  <c r="G26" i="14"/>
  <c r="H4" i="22"/>
  <c r="G24" i="14" l="1"/>
  <c r="G98" i="14" s="1"/>
  <c r="G25" i="14"/>
  <c r="H26" i="14"/>
  <c r="H9" i="22"/>
  <c r="H24" i="14" l="1"/>
  <c r="H98" i="14" s="1"/>
  <c r="H25" i="14"/>
</calcChain>
</file>

<file path=xl/comments1.xml><?xml version="1.0" encoding="utf-8"?>
<comments xmlns="http://schemas.openxmlformats.org/spreadsheetml/2006/main">
  <authors>
    <author>korisnik</author>
  </authors>
  <commentList>
    <comment ref="B5" authorId="0" shapeId="0">
      <text>
        <r>
          <rPr>
            <b/>
            <sz val="8"/>
            <color indexed="81"/>
            <rFont val="Tahoma"/>
            <charset val="238"/>
          </rPr>
          <t>korisnik:</t>
        </r>
        <r>
          <rPr>
            <sz val="8"/>
            <color indexed="81"/>
            <rFont val="Tahoma"/>
            <charset val="238"/>
          </rPr>
          <t xml:space="preserve">
5 fiksnih linija u područnim školama, 2 fiksne linije u PŠ Slobodnica i 6 u MŠ</t>
        </r>
      </text>
    </comment>
    <comment ref="B13" authorId="0" shapeId="0">
      <text>
        <r>
          <rPr>
            <b/>
            <sz val="8"/>
            <color indexed="81"/>
            <rFont val="Tahoma"/>
            <charset val="238"/>
          </rPr>
          <t>korisnik:</t>
        </r>
        <r>
          <rPr>
            <sz val="8"/>
            <color indexed="81"/>
            <rFont val="Tahoma"/>
            <charset val="238"/>
          </rPr>
          <t xml:space="preserve">
5 fiksnih linija u područnim školama, 2 fiksne linije u PŠ Slobodnica i 6 u MŠ</t>
        </r>
      </text>
    </comment>
  </commentList>
</comments>
</file>

<file path=xl/sharedStrings.xml><?xml version="1.0" encoding="utf-8"?>
<sst xmlns="http://schemas.openxmlformats.org/spreadsheetml/2006/main" count="2089" uniqueCount="656">
  <si>
    <t>Red.</t>
  </si>
  <si>
    <t>br.</t>
  </si>
  <si>
    <t>Jed.</t>
  </si>
  <si>
    <t>mj.</t>
  </si>
  <si>
    <t>1.</t>
  </si>
  <si>
    <t>FOTOKOPIRNI PAPIR A4/80g NEUSIDLER IQ PREMIUM ili jednako vrijedan</t>
  </si>
  <si>
    <t>omot</t>
  </si>
  <si>
    <t>2.</t>
  </si>
  <si>
    <t>FOTOKOPIRNI PAPIR A3/80G NEUSIDLER IQ PREMIUM ili jednako vrijedan</t>
  </si>
  <si>
    <t>3.</t>
  </si>
  <si>
    <t>kom</t>
  </si>
  <si>
    <t>4.</t>
  </si>
  <si>
    <t>BILJEŽNICA A4 tvrdi uvez D/K 100L</t>
  </si>
  <si>
    <t>5.</t>
  </si>
  <si>
    <t>6.</t>
  </si>
  <si>
    <t>BILJEŽNICA A5 TVRDI UVEZ D/K 100L</t>
  </si>
  <si>
    <t>7.</t>
  </si>
  <si>
    <t>8.</t>
  </si>
  <si>
    <t>9.</t>
  </si>
  <si>
    <t>BILJEŽNICA A4 MEKI UVEZ D/K 60L</t>
  </si>
  <si>
    <t>10.</t>
  </si>
  <si>
    <t>BILJEŽNICA A5 MEKI UVEZ D/K 60L</t>
  </si>
  <si>
    <t>11.</t>
  </si>
  <si>
    <t>12.</t>
  </si>
  <si>
    <t>13.</t>
  </si>
  <si>
    <t>14.</t>
  </si>
  <si>
    <t>15.</t>
  </si>
  <si>
    <t>16.</t>
  </si>
  <si>
    <t>RASTER SAVIJENI A3/K TRGOVAČKI PAPIR, 1/200</t>
  </si>
  <si>
    <t>17.</t>
  </si>
  <si>
    <t>FASCIKL PREŠPAN S KLAPNOM</t>
  </si>
  <si>
    <t>FASCIKL PVC SA MEHANIKOM</t>
  </si>
  <si>
    <t>FASCIKL PVC L 110my</t>
  </si>
  <si>
    <t>blok</t>
  </si>
  <si>
    <t>BLOK LJEPLJIVI (memo) 76x76 400L PASTEL COLOR MIX kao POST“IT ili jednako vrijedan</t>
  </si>
  <si>
    <t>REGISTRATOR A4  ŠIROKI sa kutijom, U BOJI kao LIPA MILL ili jednako vrijedan</t>
  </si>
  <si>
    <t>REGISTRATOR A4  uski sa kutijom, EKO kao LIPA MILL ili jednako vrijedan</t>
  </si>
  <si>
    <t>KUVERTA AD 1000 230X360</t>
  </si>
  <si>
    <t>KUVERTA B5 SGŠ 230X360</t>
  </si>
  <si>
    <t>mill</t>
  </si>
  <si>
    <t>KUVERTA B6-5 LTX 120X176</t>
  </si>
  <si>
    <t>KUVERTA AMERICAN ABT STRIP 110X230</t>
  </si>
  <si>
    <t>KARTON ZA UVEZ 250G BOJAI 1/100</t>
  </si>
  <si>
    <t>FOLIJA ZA UVEZ 0,20 mic 1/100</t>
  </si>
  <si>
    <t>PAPIR FOTOKOPIRNI A4/80g COLOR MIX 1/250l INTENZIV, kao Neusidler IQ Premium ili jednako vrijedan</t>
  </si>
  <si>
    <t>set</t>
  </si>
  <si>
    <t>I-1/NCR UPLATNICA</t>
  </si>
  <si>
    <t>I-28a/BLAGAJNIČKI IZVJEŠTAJ</t>
  </si>
  <si>
    <t>I-14A/NCR NARUDŽBENICA</t>
  </si>
  <si>
    <t>II-143b DOSTAVNA KNJIGA ZA POŠTU</t>
  </si>
  <si>
    <t>BUŠILICA ZA PAPIR SAX 608 ili jednako vrijedna</t>
  </si>
  <si>
    <t>HEFTARICA ZA PAPIR PRIMULA 12 ili jednako vrijedna</t>
  </si>
  <si>
    <t>CD-RW SA KUTIJOM (kao verbatim ili jednako vrijedan)</t>
  </si>
  <si>
    <t>CD-R SPINDL 1/50 (kao verbatim ili jednako vrijedan)</t>
  </si>
  <si>
    <t>DVD+RW SA KUTIJOM (kao verbatim ili jednako vrijedan)</t>
  </si>
  <si>
    <t>MEMORY STICK USB 16gb (kao verbatim ili jednako vrijedan</t>
  </si>
  <si>
    <t>KEMIJSKA OLOVKA PILOT BP 145 BETTER ili jednako vrijedna</t>
  </si>
  <si>
    <t>OLOVKA GRAFITNA TOZ 777 HB ili jednako vrijedna</t>
  </si>
  <si>
    <t>OLOVKA TEHNIČKA ROTRING TIKKY 0,5 mm GRIP</t>
  </si>
  <si>
    <t>TEKST MARKER EDDING 345/1 ili jednako vrijedan</t>
  </si>
  <si>
    <t>PALET MARKER UNI PX-20 ili jednako vrijedan</t>
  </si>
  <si>
    <t>LJEPILO MAGNETIN TOZ 340 ili jednako vrijedan</t>
  </si>
  <si>
    <t>LJEPILO KARBOFIX DOZA 100g ili jednako vrijedno</t>
  </si>
  <si>
    <t>SPIRALA ZA UVEZ 6 mm</t>
  </si>
  <si>
    <t>SPIRALA ZA UVEZ 8 mm</t>
  </si>
  <si>
    <t>BOJA ZA ŽIG</t>
  </si>
  <si>
    <t>kg</t>
  </si>
  <si>
    <t>FOTOALBUM 300 slika</t>
  </si>
  <si>
    <t>STALAK ZA SELOTEJP MANJI 15/33 MAPED ili jednako vrijedan</t>
  </si>
  <si>
    <t>LADICA STOLNA PVC ZA DOKUMENTE</t>
  </si>
  <si>
    <t>SPAJALICE ZA SPISE BR. 2</t>
  </si>
  <si>
    <t>SPAJALICE ZA SPISE BR. 3</t>
  </si>
  <si>
    <t>SPAJALICE ZA SPISE BR. 5</t>
  </si>
  <si>
    <t>ULOŽAK ZA KLAMERICU 24/6, 1/1000</t>
  </si>
  <si>
    <t>KUTIJA ZA SPAJALICE MAGNETNA</t>
  </si>
  <si>
    <t>KOREKTOR 1/1</t>
  </si>
  <si>
    <t>KOREKTOR SET 2/1</t>
  </si>
  <si>
    <t>KOREKTOR U OLOVCI SNOPAKE ili jednako vrijedno</t>
  </si>
  <si>
    <t>ŠKARE UREDSKE 21 cm</t>
  </si>
  <si>
    <t>BATERIJA DURACELL 2A ili jednako vrijedno</t>
  </si>
  <si>
    <t>PRODUŽNI KABEL 5/1 metara</t>
  </si>
  <si>
    <t>PRODUŽNI KABEL 6,1-1,5 metara</t>
  </si>
  <si>
    <t>TERMOFOLIJA A4 1/100</t>
  </si>
  <si>
    <t>Toner BROTHER TL-6600</t>
  </si>
  <si>
    <t>Obrazac GI-1 (Godišnje izvješće o ozljedama i profesionalnim bolestima radnika na radu)</t>
  </si>
  <si>
    <t>Tiskanica OR (Prijava o ozljedi na radu)</t>
  </si>
  <si>
    <t>KALKULATOR MALI STOLNI KAO CANON WS 1210 ili jednako vrijedan</t>
  </si>
  <si>
    <t>Obrazac ER-1</t>
  </si>
  <si>
    <t>Zidni sat</t>
  </si>
  <si>
    <t>Količina           (za razdoblje od 1 godine)</t>
  </si>
  <si>
    <t>KOLIČINA</t>
  </si>
  <si>
    <t>SPECIFIKACIJA POTREBNIH POŠTANSKIH USLUGA</t>
  </si>
  <si>
    <t>kn s PDV-om</t>
  </si>
  <si>
    <t>I-2/NCR ISPLATNICA</t>
  </si>
  <si>
    <t>I-210/NCR PUTNI NALOG (HUB-3) 1/100</t>
  </si>
  <si>
    <t>OG-II-136 A</t>
  </si>
  <si>
    <t>PLOČA PLUTO</t>
  </si>
  <si>
    <t>Toner CANON C-EXV 33</t>
  </si>
  <si>
    <t>Tinta HP 350 black</t>
  </si>
  <si>
    <t>Tinta HP 351 XL (zamjenska)</t>
  </si>
  <si>
    <t>Toner Canon C-EXV 14 (16k)</t>
  </si>
  <si>
    <t>Tinta Canon PG 40 black</t>
  </si>
  <si>
    <t>Tinta Canon PG 41 color</t>
  </si>
  <si>
    <t>Toner Canon C-EXV 14 (8k)</t>
  </si>
  <si>
    <t>Toner Canon C-EXV 14</t>
  </si>
  <si>
    <t>Tinta Lexmark L26 (zamjenska)</t>
  </si>
  <si>
    <t>Tinta Lexmark L16 (zamjenska)</t>
  </si>
  <si>
    <t>Toner Samsung CLP-610 Black</t>
  </si>
  <si>
    <t>Toner Samsung CLP-610 Cyan</t>
  </si>
  <si>
    <t>Toner Samsung CLP-610 Magenta</t>
  </si>
  <si>
    <t>Toner Samsung CLP-610 Yellow</t>
  </si>
  <si>
    <t>Toner Canon C-EXV 33</t>
  </si>
  <si>
    <t>Tinta Canon PG 37 black</t>
  </si>
  <si>
    <t>Kom</t>
  </si>
  <si>
    <t>Toner HP 35 A (zamjenski)</t>
  </si>
  <si>
    <t>Toner HP 15 A (zamjenski)</t>
  </si>
  <si>
    <t>Tekući sapun 5 litara</t>
  </si>
  <si>
    <t>100 komada</t>
  </si>
  <si>
    <t>Krpa spužvasta 3/1</t>
  </si>
  <si>
    <t>Pakovanje</t>
  </si>
  <si>
    <t>Krpa za pod 50x80cm</t>
  </si>
  <si>
    <t>Komada</t>
  </si>
  <si>
    <t>500 ml</t>
  </si>
  <si>
    <t xml:space="preserve">Sredstvo za pranje stakla Ajax </t>
  </si>
  <si>
    <t>750 ml</t>
  </si>
  <si>
    <t>Sredstvo za čišćenje Mr.Proper</t>
  </si>
  <si>
    <t>litra</t>
  </si>
  <si>
    <t xml:space="preserve">Det. za strojno pranje sjaj Calgonit </t>
  </si>
  <si>
    <t xml:space="preserve">Det. za strojno pranje Calgonit </t>
  </si>
  <si>
    <t>Solna kiselina 19%</t>
  </si>
  <si>
    <t>Vreće za smeće 70x110  20/1</t>
  </si>
  <si>
    <t>Komada (rolice)</t>
  </si>
  <si>
    <t>Krpa za prašinu 3/1</t>
  </si>
  <si>
    <t>Sredstvo za pranje tepiha – Tepisan</t>
  </si>
  <si>
    <t>Izosan</t>
  </si>
  <si>
    <t>Lopatice za smeće</t>
  </si>
  <si>
    <t>komada</t>
  </si>
  <si>
    <t>Metla sirkova</t>
  </si>
  <si>
    <t>Sredstvo za čišćenje Super Jon 650 ml</t>
  </si>
  <si>
    <t>Multiroll ručnici  12 /1   karton</t>
  </si>
  <si>
    <t>karton</t>
  </si>
  <si>
    <t>Sanitarni bris uzoraka iz kuhinje</t>
  </si>
  <si>
    <t>Dostava i mišljenje</t>
  </si>
  <si>
    <t>kWh</t>
  </si>
  <si>
    <t xml:space="preserve">NAPON PLAVI </t>
  </si>
  <si>
    <t>NAPON BIJELI</t>
  </si>
  <si>
    <t>NAPON CRVENI</t>
  </si>
  <si>
    <t>LOŽ ULJE</t>
  </si>
  <si>
    <t>Litra</t>
  </si>
  <si>
    <t>m3</t>
  </si>
  <si>
    <t>OGRIJEVNO DRVO</t>
  </si>
  <si>
    <t>Kom.</t>
  </si>
  <si>
    <t>Ažuriranje računalnih baza</t>
  </si>
  <si>
    <t>SPECIFIKACIJA POTREBNE PEDAGOŠKE DOKUMENTACIJE</t>
  </si>
  <si>
    <t>Plava zaštićena podloga</t>
  </si>
  <si>
    <t>Pohvalnica za učenika</t>
  </si>
  <si>
    <t>Pohvalnica (5.-8. razred)</t>
  </si>
  <si>
    <t>Pregled rada</t>
  </si>
  <si>
    <t>Knjiga evidencije zamjena</t>
  </si>
  <si>
    <t>Spomenica škole</t>
  </si>
  <si>
    <t>Raspored sati</t>
  </si>
  <si>
    <t>Razredna knjiga A (1.-4.R)</t>
  </si>
  <si>
    <t>Imenik učenika A (1.-4.R)</t>
  </si>
  <si>
    <t>Evid.arak za imenik A</t>
  </si>
  <si>
    <t>Razredna knjiga B (5.-8.R)</t>
  </si>
  <si>
    <t>Imenik učenika B (5.-8.R)</t>
  </si>
  <si>
    <t>Evid.arak za imenik B</t>
  </si>
  <si>
    <t>Razredna knjiga K</t>
  </si>
  <si>
    <t>Evid.list za dopunsku nastavu</t>
  </si>
  <si>
    <t>Pregled rada tjelesna i zdr.kultura</t>
  </si>
  <si>
    <t>Izvannastavne aktivnosti u OŠ</t>
  </si>
  <si>
    <t>ŠKOLSKA SPUŽVA 15X11X6 cm</t>
  </si>
  <si>
    <t>KREDA U BOJI 12/1</t>
  </si>
  <si>
    <t>KREDA BIJELA 100/1</t>
  </si>
  <si>
    <t>Internet</t>
  </si>
  <si>
    <t>Mobitel</t>
  </si>
  <si>
    <t>Ultan Inomat 10L</t>
  </si>
  <si>
    <t>Vođenje poslova ZNR i od požara</t>
  </si>
  <si>
    <t>Cijena</t>
  </si>
  <si>
    <t>Količina</t>
  </si>
  <si>
    <t>Ukupno</t>
  </si>
  <si>
    <t>Kn s PDV-om</t>
  </si>
  <si>
    <t>Raspoloživo</t>
  </si>
  <si>
    <t>kn</t>
  </si>
  <si>
    <t>REALIZACIJA</t>
  </si>
  <si>
    <t>RASPOLOŽIVO</t>
  </si>
  <si>
    <t>FASCIKL PVC UR 130my uložni za registratore</t>
  </si>
  <si>
    <t>ČAVLIĆI br. 3 - PRIBADAČE</t>
  </si>
  <si>
    <t>SPECIFIKACIJA POTREBNOG POTROŠNOG UREDSKOG MATERIJALA</t>
  </si>
  <si>
    <t>Tinta HP Laser Jet Pro 200 color M 251 n - crna</t>
  </si>
  <si>
    <t>Tinta HP Laser Jet Pro 200 color M 251 n – plava</t>
  </si>
  <si>
    <t>Tinta HP Laser Jet Pro 200 color M 251 n - crvena (magenta)</t>
  </si>
  <si>
    <t>Tinta HP Laser Jet Pro 200 color M 251 n - žuta</t>
  </si>
  <si>
    <t>SPECIFIKACIJA POTREBNOG SITNOG INVENTARA</t>
  </si>
  <si>
    <t>Mirisi u spreju , 300ml</t>
  </si>
  <si>
    <t>Toaletetni papir Paloma, troslojni, 8+2 ili jedanko vrijedan</t>
  </si>
  <si>
    <t>Papirni ručnik 2-slojni 4/1 , 11,5 m dužine</t>
  </si>
  <si>
    <t>EUROSUPER 95 (za kosilice)</t>
  </si>
  <si>
    <t>Fiksne telefonske linije</t>
  </si>
  <si>
    <t>SPECIFIKACIJA INTERNETSKIH  USLUGA</t>
  </si>
  <si>
    <t>PREPORUČENA POŠILJKA</t>
  </si>
  <si>
    <t>OBIČNA POŠILJKA  50g</t>
  </si>
  <si>
    <t>OBIČNA POŠILJKA 100g</t>
  </si>
  <si>
    <t>mjesec</t>
  </si>
  <si>
    <t>Pedagoška dokumentacija</t>
  </si>
  <si>
    <t>Potrošni uredski materijal</t>
  </si>
  <si>
    <t>Električna energija</t>
  </si>
  <si>
    <t>Plin</t>
  </si>
  <si>
    <t>Motorni benzin</t>
  </si>
  <si>
    <t>Ogrijevno drvo</t>
  </si>
  <si>
    <t>Lož ulje</t>
  </si>
  <si>
    <t>Sitni inventar</t>
  </si>
  <si>
    <t>Internetske usluge</t>
  </si>
  <si>
    <t>Poštanske usluge</t>
  </si>
  <si>
    <t>Ostale informatičke usluge</t>
  </si>
  <si>
    <t>Laboratorijske usluge</t>
  </si>
  <si>
    <t>Osiguranje imovine</t>
  </si>
  <si>
    <t>PLAN NABAVE</t>
  </si>
  <si>
    <t>Iznos (kn)</t>
  </si>
  <si>
    <t>UKUPNO:</t>
  </si>
  <si>
    <t>HAMER PAPIR BIJELI 210g</t>
  </si>
  <si>
    <t>HAMER PAPIR U BOJI 200g</t>
  </si>
  <si>
    <t>Ploča pluto zidna 90x120 ALU okvir</t>
  </si>
  <si>
    <t>FASCIKL PVC UR A4 90my Optima/Stimy</t>
  </si>
  <si>
    <t>Obrazac HUB-3 (1+2) ručni</t>
  </si>
  <si>
    <t>Kuverta ABT LTX (110x230)</t>
  </si>
  <si>
    <t>Toner HP CB335EE</t>
  </si>
  <si>
    <t>Toner Canon CRG-728 MF 4410 crni</t>
  </si>
  <si>
    <t>Toner HP 35A (CB435A) crni original</t>
  </si>
  <si>
    <t>Selotejp 15/33</t>
  </si>
  <si>
    <t xml:space="preserve">Tinta HP 350 XL </t>
  </si>
  <si>
    <t>Toner HP CF211A LJ PRO200 M215N CYAN-131A</t>
  </si>
  <si>
    <t>Toner HP CF210A LJ PRO200 M215N BLACK-131A</t>
  </si>
  <si>
    <t>Toner HP CF212A LJ PRO200 M215N Yellow-131A</t>
  </si>
  <si>
    <t>Toner HP CF213A LJ PRO200 M215N Magenta</t>
  </si>
  <si>
    <t>Matična knjiga</t>
  </si>
  <si>
    <t>PVC omoti za dnevnike</t>
  </si>
  <si>
    <t>PVC omoti za imenike</t>
  </si>
  <si>
    <t>Obrazac potvrda o upisu</t>
  </si>
  <si>
    <t>Toner Brother TN 2000 ZA</t>
  </si>
  <si>
    <t>Toner Canon C-EXV 7</t>
  </si>
  <si>
    <t>Ljepilo u sticku 15g</t>
  </si>
  <si>
    <t>VGA splitteri</t>
  </si>
  <si>
    <t>Kabel za VGA splitter 1,8 m</t>
  </si>
  <si>
    <t>VGA kabel 15 m</t>
  </si>
  <si>
    <t>Sredstvo za čiščenje poda Ajax 1000ml</t>
  </si>
  <si>
    <t xml:space="preserve">Sredstvo za čišćenje Sanitar WC </t>
  </si>
  <si>
    <t>Sredstvo za čiščenje Pronto 5U1</t>
  </si>
  <si>
    <t>Deterdžent za posuđe Jar / Pur</t>
  </si>
  <si>
    <t>Airwick aerosol osvježivač prostora 240 ml</t>
  </si>
  <si>
    <t>Spužva za posuđe 2/1</t>
  </si>
  <si>
    <t>Krpa višenamjenska 40x40 cm  5/1</t>
  </si>
  <si>
    <t>Krpa za pod 50x60 cm  5/1</t>
  </si>
  <si>
    <t>Vreće za smeće 50x60  20/1</t>
  </si>
  <si>
    <t>Čelična žica za pranje posuđa 1/1</t>
  </si>
  <si>
    <t>WC osvježivač za školjke 1x40g</t>
  </si>
  <si>
    <t>WC pisoar tablete 750g</t>
  </si>
  <si>
    <t>Sredstvo za čišćenje Domestos</t>
  </si>
  <si>
    <t xml:space="preserve">Sredstvo za čiščenje Arf/Cif </t>
  </si>
  <si>
    <t>Mirisi za prostoriju,el., kao AIR Wick ili jednako vrijedan 25 ml</t>
  </si>
  <si>
    <t>Rukavice gumene srednje Vileda/Arix</t>
  </si>
  <si>
    <t>Kuhinjski ručnici 2/1</t>
  </si>
  <si>
    <t>Toaletni papir troslojni 8/1</t>
  </si>
  <si>
    <t>Krpa magična 40x50 cm</t>
  </si>
  <si>
    <t>WC četka set</t>
  </si>
  <si>
    <t>Ribača četka podna</t>
  </si>
  <si>
    <t>Ribača četka na štapu</t>
  </si>
  <si>
    <t>Sredstvo za čišćenje Super 10   5 lit</t>
  </si>
  <si>
    <t>Sredstvo za dezinf. klima uređaja 100 ml</t>
  </si>
  <si>
    <t>Likvi automat sol za perilicu 1,5kg</t>
  </si>
  <si>
    <t>Sjajilo za perilicu Somat Gold 600ml</t>
  </si>
  <si>
    <t>WC-AS ulošci s mrežicom</t>
  </si>
  <si>
    <t>Krpa višenamjenska 38x40 cm 3/1</t>
  </si>
  <si>
    <t>Partviš s drškom</t>
  </si>
  <si>
    <t>Brisač poda s držalom</t>
  </si>
  <si>
    <t>Brisač poda / zamjenska krpa</t>
  </si>
  <si>
    <t>Calgonit/ Somat sol za perilicu 1,5kg</t>
  </si>
  <si>
    <t>Rukavice latex 100/1</t>
  </si>
  <si>
    <t>Kuverta B5-SGR 176x250</t>
  </si>
  <si>
    <t>DVD+R  4,7GB</t>
  </si>
  <si>
    <t>Toner Lexmark 10NX217E</t>
  </si>
  <si>
    <t>Toner HP CH561EE</t>
  </si>
  <si>
    <t>Tinta, toneri</t>
  </si>
  <si>
    <t>Papir za fotokopiranje</t>
  </si>
  <si>
    <t>Literatura</t>
  </si>
  <si>
    <t>Papirnati ručnici</t>
  </si>
  <si>
    <t>Sredstva za čišćenje/ održavanje</t>
  </si>
  <si>
    <t>Toaletni papir</t>
  </si>
  <si>
    <t>Tekući sapun</t>
  </si>
  <si>
    <t>Hamer papir</t>
  </si>
  <si>
    <t>Materijal za nastavu/ INA</t>
  </si>
  <si>
    <t>Ostali materijal za poslovanje</t>
  </si>
  <si>
    <t>Fiksne telefonske usluge</t>
  </si>
  <si>
    <t>Mobilne telefonske usluge</t>
  </si>
  <si>
    <t>Kruh i mlinarski proizvodi</t>
  </si>
  <si>
    <t>Mlijeko i mliječni proizvodi</t>
  </si>
  <si>
    <t>Meso i mesne prerađevine</t>
  </si>
  <si>
    <t>Sokovi i napitci</t>
  </si>
  <si>
    <t>Ostale namirnice</t>
  </si>
  <si>
    <t>Odvoz smeća</t>
  </si>
  <si>
    <t>Deratizacija, dezinsekcija</t>
  </si>
  <si>
    <t>Čišćenje i atest dimnjaka</t>
  </si>
  <si>
    <t>Utrošak vode</t>
  </si>
  <si>
    <t>Pitka voda iz boce</t>
  </si>
  <si>
    <t>Reprezentacija</t>
  </si>
  <si>
    <t>Servis opreme</t>
  </si>
  <si>
    <t>Poslovi zaštite na radu</t>
  </si>
  <si>
    <t>Materijal za održavanje zgrada</t>
  </si>
  <si>
    <t>Materijal za održavanje opreme</t>
  </si>
  <si>
    <t>REALIZACIJA (bez PDV-a)</t>
  </si>
  <si>
    <t>sa PDV-om</t>
  </si>
  <si>
    <t>bez PDV-a</t>
  </si>
  <si>
    <t>Kn                 bez PDV-a</t>
  </si>
  <si>
    <t>Kn                            s PDV-om</t>
  </si>
  <si>
    <t>Školske novine</t>
  </si>
  <si>
    <t>Posavska Hrvatska</t>
  </si>
  <si>
    <t>Književnost i dijete</t>
  </si>
  <si>
    <t>Narodni zdravstveni list</t>
  </si>
  <si>
    <t>Hrvatski jezik</t>
  </si>
  <si>
    <t>Lađa</t>
  </si>
  <si>
    <t>Modra lasta</t>
  </si>
  <si>
    <t>Meridijani</t>
  </si>
  <si>
    <t>Zrno</t>
  </si>
  <si>
    <t>Mak</t>
  </si>
  <si>
    <t>Matematika i škola</t>
  </si>
  <si>
    <t>Matematičko fizikalni list</t>
  </si>
  <si>
    <t>Računovodstvo i financije</t>
  </si>
  <si>
    <t>Strani jezici</t>
  </si>
  <si>
    <t>Smib</t>
  </si>
  <si>
    <t>Radost</t>
  </si>
  <si>
    <t>SPECIFIKACIJA POTREBNOG PAPIRA ZA FOTOKOPIRANJE</t>
  </si>
  <si>
    <t xml:space="preserve">SPECIFIKACIJA POTREBNIH TONERA I TINTE </t>
  </si>
  <si>
    <t>SPECIFIKACIJA POTREBNIH PRETPLATA</t>
  </si>
  <si>
    <t>SPECIFIKACIJA POTREBNIH PAPIRNATIH RUČNIKA</t>
  </si>
  <si>
    <t>18.</t>
  </si>
  <si>
    <t>19.</t>
  </si>
  <si>
    <t>20.</t>
  </si>
  <si>
    <t>SPECIFIKACIJA POTREBNIH SREDSTAVA ZA ČIŠĆENJE I ODRŽAVANJE</t>
  </si>
  <si>
    <t>SPECIFIKACIJA POTREBNOG MATERIJALA ZA ČIŠĆENJE I ODRŽAVANJE</t>
  </si>
  <si>
    <t>SPECIFIKACIJA POTREBNOG TOALETNOG PAPIRA</t>
  </si>
  <si>
    <t>SPECIFIKACIJA POTREBNOG TEKUĆEG SAPUNA</t>
  </si>
  <si>
    <t>SPECIFIKACIJA POTREBNOG HAMER PAPIRA</t>
  </si>
  <si>
    <t>SPECIFIKACIJA POTREBNOG MATERIJALA ZA NASTAVU / INA-u</t>
  </si>
  <si>
    <t>SPECIFIKACIJA POTREBNOG OSTALOG MATERIJALA</t>
  </si>
  <si>
    <t>SPECIFIKACIJA POTREBE ELEKTRIČNE ENERGIJE</t>
  </si>
  <si>
    <t>SPECIFIKACIJA POTREBE PLINA</t>
  </si>
  <si>
    <t>SPECIFIKACIJA POTREBE MOTORNOG BENZINA</t>
  </si>
  <si>
    <t>SPECIFIKACIJA POTREBE OGRIJEVNOG DRVA</t>
  </si>
  <si>
    <t>SPECIFIKACIJA POTREBNOG LOŽ ULJA</t>
  </si>
  <si>
    <t>SPECIFIKACIJA POTREBE MATERIJALA ZA TEKUĆE ODRŽAVANJE OBJEKATA</t>
  </si>
  <si>
    <t>SPECIFIKACIJA POTREBE MATERIJALA ZA TEKUĆE ODRŽAVANJE OPREME</t>
  </si>
  <si>
    <t>ODRŽAVANJE OBJEKATA</t>
  </si>
  <si>
    <t>ODRŽAVANJE OPREME</t>
  </si>
  <si>
    <t>KRUH I MLINARSKI PROIZVODI</t>
  </si>
  <si>
    <t>KONTO</t>
  </si>
  <si>
    <t>PLAN</t>
  </si>
  <si>
    <t>NAZIV PROIZVODA</t>
  </si>
  <si>
    <t>Kruh crni 700g</t>
  </si>
  <si>
    <t>MLIJEKO I MLIJEČNI PROIZVODI</t>
  </si>
  <si>
    <t>Kruh Posavac 700g</t>
  </si>
  <si>
    <t>MESO I MESNE PRERAĐEVINE</t>
  </si>
  <si>
    <t>Kruh bijeli 700g</t>
  </si>
  <si>
    <t>SOKOVI I NAPITCI</t>
  </si>
  <si>
    <t>Pecivo 100g</t>
  </si>
  <si>
    <t>OSTALE NAMIRNICE</t>
  </si>
  <si>
    <t>Pecivo integralno 100g</t>
  </si>
  <si>
    <t>Pecivo sir 100g</t>
  </si>
  <si>
    <t>Buhtla čokolada 100g</t>
  </si>
  <si>
    <t>Krofna 100g</t>
  </si>
  <si>
    <t>Kroasan 100g</t>
  </si>
  <si>
    <t>Mini pizza 100g</t>
  </si>
  <si>
    <t>Pizza miješana 200g</t>
  </si>
  <si>
    <t>Piroška 100g</t>
  </si>
  <si>
    <t>Hrenovka u tijestu 100g</t>
  </si>
  <si>
    <t>Hrenovka u tijestu 150g</t>
  </si>
  <si>
    <t>Hrenovka u kukuruzu 150g</t>
  </si>
  <si>
    <t>Trokutić sir šunka 100g</t>
  </si>
  <si>
    <t>Pita mak,orah,čokolada 1,2kg</t>
  </si>
  <si>
    <t>Burek sir 400g</t>
  </si>
  <si>
    <t>Burek meso 400g</t>
  </si>
  <si>
    <t>PLAN NABAVE bez PDV-a</t>
  </si>
  <si>
    <t>PDV  25%</t>
  </si>
  <si>
    <t>Trajno mlijeko 1 lit</t>
  </si>
  <si>
    <t>Čokoladno mlijeko 0,2 lit</t>
  </si>
  <si>
    <t>Termizirani voćni jogurt 150g</t>
  </si>
  <si>
    <t>Voćni jogurt 200g</t>
  </si>
  <si>
    <t>Voćni jogurt 150g</t>
  </si>
  <si>
    <t>Puding čokolada šlag 170g</t>
  </si>
  <si>
    <t>Puding vanilija sa šlagom  4x125g</t>
  </si>
  <si>
    <t>Puding Choco-Loco 4x125g</t>
  </si>
  <si>
    <t>Margo 500g</t>
  </si>
  <si>
    <t>Maslac 250g</t>
  </si>
  <si>
    <t>Dukatela sirni namaz 250g</t>
  </si>
  <si>
    <t>Sir Edamer 1kg</t>
  </si>
  <si>
    <t>Sir Gouda 1 kg</t>
  </si>
  <si>
    <t>Sir Dimcek 1 kg</t>
  </si>
  <si>
    <t>Majoneza 5kg</t>
  </si>
  <si>
    <t>Majoneza 90g</t>
  </si>
  <si>
    <t>Vrhnje za kuhanje 1 kg</t>
  </si>
  <si>
    <t>Pureća salama 1kg</t>
  </si>
  <si>
    <t>Šunka u ovitku 1 kg</t>
  </si>
  <si>
    <t>Pileća prsa u ovitku 1 kg</t>
  </si>
  <si>
    <t>Tirolka 1 kg</t>
  </si>
  <si>
    <t>Dimljeni vrat 1kg</t>
  </si>
  <si>
    <t>Čajna kobasica 1 kg</t>
  </si>
  <si>
    <t>Čajna pašteta 850g</t>
  </si>
  <si>
    <t>Sirup voćni 1 lit</t>
  </si>
  <si>
    <t>Sirup voćni 3 lit</t>
  </si>
  <si>
    <t>Sok od jabuke 5l</t>
  </si>
  <si>
    <t>Sok voćni 2 lit</t>
  </si>
  <si>
    <t>Sok voćni 1 lit</t>
  </si>
  <si>
    <t>Sok voćni 0,2l</t>
  </si>
  <si>
    <t>Sok voćni 0,25l</t>
  </si>
  <si>
    <t>Sok Iso sport 0,33l</t>
  </si>
  <si>
    <t>Sok multivitamin 0,5l</t>
  </si>
  <si>
    <t>Instant napitak naranča 1 kg</t>
  </si>
  <si>
    <t>Instant napitak naranča 150g</t>
  </si>
  <si>
    <t>Mineralna voda 1,5lit</t>
  </si>
  <si>
    <t>Čaj voćni 50 g AO</t>
  </si>
  <si>
    <t>Čokoladni napitak 800g</t>
  </si>
  <si>
    <t>Čokoladni napitak 330g</t>
  </si>
  <si>
    <t>Franck divka bijela 250g</t>
  </si>
  <si>
    <t>Kava 500g</t>
  </si>
  <si>
    <t>Šećer 1kg</t>
  </si>
  <si>
    <t>Corn flakes 1/1</t>
  </si>
  <si>
    <t>Čokoladne loptice 1/1</t>
  </si>
  <si>
    <t>Lino Lada 10 kg</t>
  </si>
  <si>
    <t>Lino Lada 2,5 kg</t>
  </si>
  <si>
    <t>Marmelada miješana 6kg</t>
  </si>
  <si>
    <t>Marmelada marelica 6kg</t>
  </si>
  <si>
    <t>Marmelada miješana 3kg</t>
  </si>
  <si>
    <t>Marmelada marelica 3kg</t>
  </si>
  <si>
    <t>Banana kg</t>
  </si>
  <si>
    <t>Naranča</t>
  </si>
  <si>
    <t>Krastavci 2,45 kg</t>
  </si>
  <si>
    <t>Mrkva</t>
  </si>
  <si>
    <t>Peršin korijen / list</t>
  </si>
  <si>
    <t>Rajčica Grapolo</t>
  </si>
  <si>
    <t>Salata 1kg</t>
  </si>
  <si>
    <t>Bomboni voćni 850g</t>
  </si>
  <si>
    <t>Bomboni 1000g</t>
  </si>
  <si>
    <t>Keksi 300g</t>
  </si>
  <si>
    <t>Keksi 750g</t>
  </si>
  <si>
    <t>Folija ALU 30m</t>
  </si>
  <si>
    <t>Folija prijanjajuća</t>
  </si>
  <si>
    <t>PVC čaše 0,2 l  100/1</t>
  </si>
  <si>
    <t>PVC čaše 0,2 l  25/1</t>
  </si>
  <si>
    <t>PLAN NABAVE sa PDV-om</t>
  </si>
  <si>
    <t>SPECIFIKACIJA POTREBNIH TELEFONSKIH USLUGA</t>
  </si>
  <si>
    <t>SPECIFIKACIJA POTREBNIH USLUGA ODRŽAVANJA OPREME</t>
  </si>
  <si>
    <t>Servis fotokopirnih uređaja</t>
  </si>
  <si>
    <t>Servis projektora</t>
  </si>
  <si>
    <t>Servis računala</t>
  </si>
  <si>
    <t>Servis pisača</t>
  </si>
  <si>
    <t>Servis ostale opreme</t>
  </si>
  <si>
    <t>Servis plamenika</t>
  </si>
  <si>
    <t>Atestiranje PP aparata</t>
  </si>
  <si>
    <t>Opskrba vodom MŠ Sibinj</t>
  </si>
  <si>
    <t>Opskrba vodom PŠ Slobodnica</t>
  </si>
  <si>
    <t>Opskrba vodom PŠ Stari Slatnik</t>
  </si>
  <si>
    <t>Opskrba vodom PŠ Gornji Andrijevci</t>
  </si>
  <si>
    <t>Opskrba vodom PŠ Grgurevići</t>
  </si>
  <si>
    <t>Opskrba vodom PŠ Grižići</t>
  </si>
  <si>
    <t xml:space="preserve">Radne papuče </t>
  </si>
  <si>
    <t>Radni mantili</t>
  </si>
  <si>
    <t>Sportske patike</t>
  </si>
  <si>
    <t>Pražnjenje posuda MŠ Sibinj</t>
  </si>
  <si>
    <t>Pražnjenje posuda PŠ Stari Slatnik</t>
  </si>
  <si>
    <t>NUV PŠ Slobodnica</t>
  </si>
  <si>
    <t>NUV PŠ Stari Slatnik</t>
  </si>
  <si>
    <t>NUV PŠ Gornji Andrijevci</t>
  </si>
  <si>
    <t>NUV PŠ Grgurevići</t>
  </si>
  <si>
    <t>NUV PŠ Grižići</t>
  </si>
  <si>
    <t>NUV PŠ Ravan</t>
  </si>
  <si>
    <t>Ispumpavanje septičke jame</t>
  </si>
  <si>
    <t>Sanitacija aparata za vodu</t>
  </si>
  <si>
    <t>Sistematski pregled zaposlenika</t>
  </si>
  <si>
    <t>Liječnički pregled kuharica</t>
  </si>
  <si>
    <t>Reprezentacija za Dan škole</t>
  </si>
  <si>
    <t>Reprezentacija za Projektni dan</t>
  </si>
  <si>
    <t>Reprezentacija za Školski odbor</t>
  </si>
  <si>
    <t>Reprezentacija - ostalo</t>
  </si>
  <si>
    <t>SPECIFIKACIJA POTREBNIH USLUGA ISPORUKE PITKE VODE</t>
  </si>
  <si>
    <t>Voda u bocama 18,9 lit</t>
  </si>
  <si>
    <t>Čaše PVC za vodu 100/1</t>
  </si>
  <si>
    <t>SPECIFIKACIJA POTREBNIH USLUGA ODVOZA SMEĆA</t>
  </si>
  <si>
    <t>SPECIFIKACIJA POTREBNIH USLUGA DERATIZACIJE, DEZINSEKCIJE I DEZINF.</t>
  </si>
  <si>
    <t>Preventivne DDD mjere</t>
  </si>
  <si>
    <t>SPECIFIKACIJA POTREBNIH USLUGA ČIŠĆENJA DIMNJAKA</t>
  </si>
  <si>
    <t>Čišćenje dimnjaka, atest</t>
  </si>
  <si>
    <t>SPECIFIKACIJA KOMUNALNIH USLUGA/ NAKNADA ZA UREĐENJE VODA</t>
  </si>
  <si>
    <t>NUV MŠ Sibinj</t>
  </si>
  <si>
    <t>Ostale komunalne usluge</t>
  </si>
  <si>
    <t>Godišnji sanitarni pregled zaposlenika</t>
  </si>
  <si>
    <t>Zdravstveni pregledi</t>
  </si>
  <si>
    <t>SPECIFIKACIJA POTREBNIH ZDRAVSTVENIH PREGLEDA</t>
  </si>
  <si>
    <t>SPECIFIKACIJA POTREBNIH LABORATORIJSKIH USLUGA</t>
  </si>
  <si>
    <t>SPECIFIKACIJA POTREBNIH INTELEKTUALNIH USLUGA</t>
  </si>
  <si>
    <t>Održavanje knjižničnog programa</t>
  </si>
  <si>
    <t>kom.</t>
  </si>
  <si>
    <t>Reinstalacija antivirusnog programa</t>
  </si>
  <si>
    <t>SPECIFIKACIJA POTREBE AŽURIRANJA RAČUNALNIH BAZA</t>
  </si>
  <si>
    <t>Održavanja računovod. programa</t>
  </si>
  <si>
    <t>SPECIFIKACIJA POTREBE ODRŽAVANJA RAČUNALNIH PROGRAMA</t>
  </si>
  <si>
    <t xml:space="preserve">SPECIFIKACIJA POTREBNIH OSTALIH USLUGA </t>
  </si>
  <si>
    <t>Ostale usluge</t>
  </si>
  <si>
    <t>Uvezivanje imenika i poslovnih knjiga</t>
  </si>
  <si>
    <t>Tisak školskog lista Zvono</t>
  </si>
  <si>
    <t>Fotografiranje učenika</t>
  </si>
  <si>
    <t>Pranje stolnjaka</t>
  </si>
  <si>
    <t>Osiguranje učenika</t>
  </si>
  <si>
    <t>SPECIFIKACIJA POTREBNIH USLUGA OSIGURANJA</t>
  </si>
  <si>
    <t>Premije osiguranja</t>
  </si>
  <si>
    <t>SPECIFIKACIJA POTREBNIH NABAVA ZA REPREZENTACIJU</t>
  </si>
  <si>
    <t>SPECIFIKACIJA POTREBNE RADNE ODJEĆE I OBUĆE</t>
  </si>
  <si>
    <t>Radna obuća i odjeća</t>
  </si>
  <si>
    <t>Zakupnine i najamnine</t>
  </si>
  <si>
    <t>SPECIFIKACIJA POTREBNIH ZAKUPNINA I LICENCI</t>
  </si>
  <si>
    <t>Zakup dvorane za PŠ Slobodnica</t>
  </si>
  <si>
    <t>Licenca /god.antivirusni program</t>
  </si>
  <si>
    <t>Mat. za nastavne aktivnosti</t>
  </si>
  <si>
    <t>Mat. za izvan nastavne aktivnosti</t>
  </si>
  <si>
    <t>PLIN za grijanje</t>
  </si>
  <si>
    <t>PLIN u boci 10 lit za kuhinju</t>
  </si>
  <si>
    <t>Drugi dohodak</t>
  </si>
  <si>
    <t>SPECIFIKACIJA DRUGOG DOHOTKA</t>
  </si>
  <si>
    <t>Poslovi oko najma dvorane</t>
  </si>
  <si>
    <t xml:space="preserve">Mentorstvo </t>
  </si>
  <si>
    <t>SPECIFIKACIJA RASHODA PROTOKOLA I OSTALIH RASHODA</t>
  </si>
  <si>
    <t>Lampioni</t>
  </si>
  <si>
    <t>Cvijetni aranžmani</t>
  </si>
  <si>
    <t>Ostali nenavedeni rashodi</t>
  </si>
  <si>
    <t>SPECIFIKACIJA POTREBNE OPREME</t>
  </si>
  <si>
    <t>Uredska oprema i namještaj</t>
  </si>
  <si>
    <t>Oprema za ostale namjene</t>
  </si>
  <si>
    <t>Knjige za knjižnicu</t>
  </si>
  <si>
    <t>Materijal i sirovine</t>
  </si>
  <si>
    <t>Uredski materijal</t>
  </si>
  <si>
    <t>Materijal za higijenske potrebe</t>
  </si>
  <si>
    <t>Energija</t>
  </si>
  <si>
    <t>Namirnice</t>
  </si>
  <si>
    <t>Materijal i dijelovi za tekuće i investicijsko održavanje</t>
  </si>
  <si>
    <t>Konto</t>
  </si>
  <si>
    <t>Uredski materijal i ost.mat. rashodi</t>
  </si>
  <si>
    <t>Službena radna obuća i odjeća</t>
  </si>
  <si>
    <t>Usluge telefona, pošte</t>
  </si>
  <si>
    <t>Komunalne usluge</t>
  </si>
  <si>
    <t>Godišnje licence</t>
  </si>
  <si>
    <t>Ostale zakupnine i najamnine</t>
  </si>
  <si>
    <t>Zdravstvene usluge</t>
  </si>
  <si>
    <t>Intelektualne i osobne usluge</t>
  </si>
  <si>
    <t>Računalne usluge</t>
  </si>
  <si>
    <t>Knjige</t>
  </si>
  <si>
    <t>Str. 1/4</t>
  </si>
  <si>
    <t>Str. 2/4</t>
  </si>
  <si>
    <t>Str. 3/4</t>
  </si>
  <si>
    <t>Str. 4/4</t>
  </si>
  <si>
    <t>1.1.</t>
  </si>
  <si>
    <t>1.1.1.</t>
  </si>
  <si>
    <t>1.1.2.</t>
  </si>
  <si>
    <t>1.1.3.</t>
  </si>
  <si>
    <t>1.1.4.</t>
  </si>
  <si>
    <t>1.2.</t>
  </si>
  <si>
    <t>1.2.1.</t>
  </si>
  <si>
    <t>1.3.</t>
  </si>
  <si>
    <t>1.3.1.</t>
  </si>
  <si>
    <t>1.3.2.</t>
  </si>
  <si>
    <t>1.3.3.</t>
  </si>
  <si>
    <t>1.4.</t>
  </si>
  <si>
    <t>1.4.1.</t>
  </si>
  <si>
    <t>1.4.2.</t>
  </si>
  <si>
    <t>1.5.</t>
  </si>
  <si>
    <t>1.5.1.</t>
  </si>
  <si>
    <t>1.5.2.</t>
  </si>
  <si>
    <t>1.5.3.</t>
  </si>
  <si>
    <t>2.1.</t>
  </si>
  <si>
    <t>2.1.1.</t>
  </si>
  <si>
    <t>2.1.2.</t>
  </si>
  <si>
    <t>2.1.3.</t>
  </si>
  <si>
    <t>2.1.4.</t>
  </si>
  <si>
    <t>2.1.5.</t>
  </si>
  <si>
    <t>3.1.</t>
  </si>
  <si>
    <t>3.2.</t>
  </si>
  <si>
    <t>3.3.</t>
  </si>
  <si>
    <t>3.4.</t>
  </si>
  <si>
    <t>3.5.</t>
  </si>
  <si>
    <t>4.1.</t>
  </si>
  <si>
    <t>4.2.</t>
  </si>
  <si>
    <t>Predmet nabave</t>
  </si>
  <si>
    <t>5.1.</t>
  </si>
  <si>
    <t>6.1.</t>
  </si>
  <si>
    <t>7.1.</t>
  </si>
  <si>
    <t>7.2.</t>
  </si>
  <si>
    <t>7.3.</t>
  </si>
  <si>
    <t>7.4.</t>
  </si>
  <si>
    <t>8.1.</t>
  </si>
  <si>
    <t>9.1.</t>
  </si>
  <si>
    <t>9.2.</t>
  </si>
  <si>
    <t>9.3.</t>
  </si>
  <si>
    <t>9.4.</t>
  </si>
  <si>
    <t>9.5.</t>
  </si>
  <si>
    <t>9.6.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</si>
  <si>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</si>
  <si>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</si>
  <si>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</si>
  <si>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</si>
  <si>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</si>
  <si>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</si>
  <si>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</si>
  <si>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</si>
  <si>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</si>
  <si>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15.1.</t>
  </si>
  <si>
    <t>16.1.</t>
  </si>
  <si>
    <t>17.1.</t>
  </si>
  <si>
    <t>18.1.</t>
  </si>
  <si>
    <t>19.1.</t>
  </si>
  <si>
    <t>20.1.</t>
  </si>
  <si>
    <t xml:space="preserve">Calgonit / Likvi tablete za perilicu </t>
  </si>
  <si>
    <t>Sredstvo protiv kukaca i mravi 300 ml</t>
  </si>
  <si>
    <t>Salvete 100/1</t>
  </si>
  <si>
    <t>PVC čaše 0,1 l  50/1</t>
  </si>
  <si>
    <t>PVC čaše 0,2 l  50/1</t>
  </si>
  <si>
    <t>Sitni inventar po izboru</t>
  </si>
  <si>
    <t>OŠ "IVAN MAŽURANIĆ"</t>
  </si>
  <si>
    <t>108. brigade ZNG 4, 35252 Sibinj</t>
  </si>
  <si>
    <t>OIB: 46036264063</t>
  </si>
  <si>
    <t>M.P.</t>
  </si>
  <si>
    <t>__________________________________</t>
  </si>
  <si>
    <t xml:space="preserve">     Ravnateljica: Mirela Mršić-Pavičić</t>
  </si>
  <si>
    <t>PLAN  NABAVE   2016.</t>
  </si>
  <si>
    <t>PREDMET NABAVE</t>
  </si>
  <si>
    <t>Ev.br.</t>
  </si>
  <si>
    <t>Izvori</t>
  </si>
  <si>
    <t>sredstava</t>
  </si>
  <si>
    <t>Sufinanciranje učenika</t>
  </si>
  <si>
    <t>Proračun BPŽ</t>
  </si>
  <si>
    <t>Proračun BPŽ, prihodi za posebne namjene</t>
  </si>
  <si>
    <t>Pror. BPŽ, pomoći, donacije, sufinanc.</t>
  </si>
  <si>
    <t>Proračun BPŽ, sufinanciranje učitelja</t>
  </si>
  <si>
    <t xml:space="preserve">Proračun BPŽ, vlastiti prihodi,MZOS </t>
  </si>
  <si>
    <t>Proračun BPŽ, sufinanc. učenika</t>
  </si>
  <si>
    <t>Vlastiti prihodi</t>
  </si>
  <si>
    <t>Višak poslovanja</t>
  </si>
  <si>
    <t>Vlastiti prihodi,MZOS</t>
  </si>
  <si>
    <t>Proračun BPŽ , sufinanciranje učenika</t>
  </si>
  <si>
    <t>Proračun BPŽ, donacije</t>
  </si>
  <si>
    <t>KUVERTA PLAVA 114x176</t>
  </si>
  <si>
    <t>Osiguranje zaposlenika</t>
  </si>
  <si>
    <t>Ostali nespomenuti rashodi</t>
  </si>
  <si>
    <t>Materijal i sr.za čišćenje i održ.</t>
  </si>
  <si>
    <t>Ostali materijal za potrebe posl.</t>
  </si>
  <si>
    <t>Usluge tekućeg i investicijskog održavanja</t>
  </si>
  <si>
    <t>U Sibinju, 07.12.2015.</t>
  </si>
  <si>
    <t>Materijal za čišćenje/ održavanje</t>
  </si>
  <si>
    <t>KLASA: 401-01/15-01/03</t>
  </si>
  <si>
    <t>URBROJ: 2178/08-01/15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</si>
</sst>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8"/>
      <name val="Calibri"/>
      <charset val="238"/>
    </font>
    <font>
      <b/>
      <sz val="10"/>
      <color indexed="10"/>
      <name val="Times New Roman"/>
      <family val="1"/>
      <charset val="238"/>
    </font>
    <font>
      <b/>
      <sz val="11"/>
      <color indexed="10"/>
      <name val="Calibri"/>
      <charset val="238"/>
    </font>
    <font>
      <b/>
      <sz val="12"/>
      <color indexed="10"/>
      <name val="Calibri"/>
      <charset val="238"/>
    </font>
    <font>
      <b/>
      <sz val="12"/>
      <name val="Calibri"/>
      <charset val="238"/>
    </font>
    <font>
      <b/>
      <sz val="11"/>
      <name val="Calibri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003399"/>
      <name val="Times New Roman"/>
      <family val="1"/>
      <charset val="238"/>
    </font>
    <font>
      <b/>
      <sz val="11"/>
      <color rgb="FF003399"/>
      <name val="Calibri"/>
      <family val="2"/>
      <charset val="238"/>
    </font>
    <font>
      <sz val="10"/>
      <color rgb="FF003399"/>
      <name val="Times New Roman"/>
      <family val="1"/>
      <charset val="238"/>
    </font>
    <font>
      <sz val="11"/>
      <color rgb="FF003399"/>
      <name val="Times New Roman"/>
      <family val="1"/>
      <charset val="238"/>
    </font>
    <font>
      <sz val="11"/>
      <color rgb="FF003399"/>
      <name val="Calibri"/>
      <family val="2"/>
      <charset val="238"/>
    </font>
    <font>
      <sz val="11"/>
      <color rgb="FF003399"/>
      <name val="Arial"/>
      <family val="2"/>
      <charset val="238"/>
    </font>
    <font>
      <sz val="10"/>
      <color rgb="FF003399"/>
      <name val="Arial"/>
      <family val="2"/>
      <charset val="238"/>
    </font>
    <font>
      <sz val="12"/>
      <color rgb="FF00339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3399"/>
      <name val="Arial"/>
      <family val="2"/>
      <charset val="238"/>
    </font>
    <font>
      <b/>
      <sz val="9"/>
      <color rgb="FF003399"/>
      <name val="Arial"/>
      <family val="2"/>
      <charset val="238"/>
    </font>
    <font>
      <b/>
      <sz val="12"/>
      <color rgb="FF003399"/>
      <name val="Arial"/>
      <family val="2"/>
      <charset val="238"/>
    </font>
    <font>
      <b/>
      <sz val="10"/>
      <color rgb="FF003399"/>
      <name val="Calibri"/>
      <family val="2"/>
      <charset val="238"/>
      <scheme val="minor"/>
    </font>
    <font>
      <b/>
      <sz val="11"/>
      <color rgb="FF003399"/>
      <name val="Calibri"/>
      <family val="2"/>
      <charset val="238"/>
      <scheme val="minor"/>
    </font>
    <font>
      <sz val="11"/>
      <color rgb="FF003399"/>
      <name val="Calibri"/>
      <family val="2"/>
      <charset val="238"/>
      <scheme val="minor"/>
    </font>
    <font>
      <sz val="10"/>
      <color rgb="FF003399"/>
      <name val="Calibri"/>
      <family val="2"/>
      <charset val="238"/>
      <scheme val="minor"/>
    </font>
    <font>
      <b/>
      <sz val="12"/>
      <color rgb="FF003399"/>
      <name val="Calibri"/>
      <family val="2"/>
      <charset val="238"/>
      <scheme val="minor"/>
    </font>
    <font>
      <sz val="12"/>
      <color rgb="FF003399"/>
      <name val="Calibri"/>
      <family val="2"/>
      <charset val="238"/>
      <scheme val="minor"/>
    </font>
    <font>
      <b/>
      <sz val="12"/>
      <color rgb="FF003399"/>
      <name val="Calibri"/>
      <family val="2"/>
      <charset val="238"/>
    </font>
    <font>
      <sz val="10"/>
      <color rgb="FF003399"/>
      <name val="Calibri"/>
      <family val="2"/>
      <charset val="238"/>
    </font>
    <font>
      <sz val="14"/>
      <color rgb="FF003399"/>
      <name val="Calibri"/>
      <family val="2"/>
      <charset val="238"/>
      <scheme val="minor"/>
    </font>
    <font>
      <sz val="14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2" fillId="0" borderId="8" xfId="0" applyNumberFormat="1" applyFont="1" applyBorder="1"/>
    <xf numFmtId="4" fontId="2" fillId="0" borderId="1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2" fillId="0" borderId="25" xfId="0" applyNumberFormat="1" applyFont="1" applyBorder="1"/>
    <xf numFmtId="4" fontId="2" fillId="0" borderId="32" xfId="0" applyNumberFormat="1" applyFont="1" applyBorder="1"/>
    <xf numFmtId="0" fontId="8" fillId="0" borderId="36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4" fontId="7" fillId="0" borderId="32" xfId="0" applyNumberFormat="1" applyFont="1" applyBorder="1"/>
    <xf numFmtId="3" fontId="7" fillId="0" borderId="25" xfId="0" applyNumberFormat="1" applyFont="1" applyBorder="1" applyAlignment="1">
      <alignment horizontal="center"/>
    </xf>
    <xf numFmtId="2" fontId="10" fillId="2" borderId="20" xfId="0" applyNumberFormat="1" applyFont="1" applyFill="1" applyBorder="1" applyAlignment="1">
      <alignment horizontal="right"/>
    </xf>
    <xf numFmtId="4" fontId="2" fillId="0" borderId="34" xfId="0" applyNumberFormat="1" applyFont="1" applyBorder="1"/>
    <xf numFmtId="4" fontId="2" fillId="0" borderId="41" xfId="0" applyNumberFormat="1" applyFont="1" applyBorder="1"/>
    <xf numFmtId="3" fontId="7" fillId="0" borderId="34" xfId="0" applyNumberFormat="1" applyFont="1" applyBorder="1" applyAlignment="1">
      <alignment horizontal="center"/>
    </xf>
    <xf numFmtId="4" fontId="7" fillId="0" borderId="41" xfId="0" applyNumberFormat="1" applyFont="1" applyBorder="1"/>
    <xf numFmtId="4" fontId="2" fillId="0" borderId="45" xfId="0" applyNumberFormat="1" applyFont="1" applyBorder="1"/>
    <xf numFmtId="2" fontId="11" fillId="3" borderId="42" xfId="0" applyNumberFormat="1" applyFont="1" applyFill="1" applyBorder="1" applyAlignment="1">
      <alignment horizontal="right"/>
    </xf>
    <xf numFmtId="2" fontId="10" fillId="2" borderId="42" xfId="0" applyNumberFormat="1" applyFont="1" applyFill="1" applyBorder="1" applyAlignment="1">
      <alignment horizontal="right"/>
    </xf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4" fontId="10" fillId="2" borderId="42" xfId="0" applyNumberFormat="1" applyFont="1" applyFill="1" applyBorder="1" applyAlignment="1">
      <alignment horizontal="right"/>
    </xf>
    <xf numFmtId="4" fontId="11" fillId="3" borderId="42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4" fontId="10" fillId="2" borderId="20" xfId="0" applyNumberFormat="1" applyFont="1" applyFill="1" applyBorder="1" applyAlignment="1">
      <alignment horizontal="right"/>
    </xf>
    <xf numFmtId="0" fontId="3" fillId="0" borderId="0" xfId="0" applyFont="1"/>
    <xf numFmtId="0" fontId="14" fillId="0" borderId="0" xfId="0" applyFont="1"/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3" fontId="2" fillId="0" borderId="1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3" fontId="12" fillId="0" borderId="19" xfId="0" applyNumberFormat="1" applyFont="1" applyBorder="1" applyAlignment="1">
      <alignment horizontal="center"/>
    </xf>
    <xf numFmtId="4" fontId="12" fillId="0" borderId="61" xfId="0" applyNumberFormat="1" applyFont="1" applyBorder="1"/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4" fontId="11" fillId="3" borderId="20" xfId="0" applyNumberFormat="1" applyFont="1" applyFill="1" applyBorder="1" applyAlignment="1">
      <alignment horizontal="right"/>
    </xf>
    <xf numFmtId="0" fontId="2" fillId="0" borderId="0" xfId="0" applyFont="1"/>
    <xf numFmtId="3" fontId="2" fillId="0" borderId="8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center"/>
    </xf>
    <xf numFmtId="4" fontId="15" fillId="0" borderId="27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1" fontId="10" fillId="2" borderId="28" xfId="0" applyNumberFormat="1" applyFont="1" applyFill="1" applyBorder="1" applyAlignment="1">
      <alignment horizontal="center"/>
    </xf>
    <xf numFmtId="1" fontId="11" fillId="3" borderId="19" xfId="0" applyNumberFormat="1" applyFont="1" applyFill="1" applyBorder="1" applyAlignment="1">
      <alignment horizontal="center"/>
    </xf>
    <xf numFmtId="2" fontId="11" fillId="3" borderId="61" xfId="0" applyNumberFormat="1" applyFont="1" applyFill="1" applyBorder="1" applyAlignment="1">
      <alignment horizontal="right"/>
    </xf>
    <xf numFmtId="3" fontId="7" fillId="0" borderId="45" xfId="0" applyNumberFormat="1" applyFont="1" applyFill="1" applyBorder="1" applyAlignment="1">
      <alignment horizontal="center"/>
    </xf>
    <xf numFmtId="4" fontId="7" fillId="0" borderId="49" xfId="0" applyNumberFormat="1" applyFont="1" applyFill="1" applyBorder="1"/>
    <xf numFmtId="3" fontId="7" fillId="0" borderId="8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17" fillId="2" borderId="58" xfId="0" applyFont="1" applyFill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2" fontId="16" fillId="0" borderId="63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2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65" xfId="0" applyFont="1" applyBorder="1"/>
    <xf numFmtId="0" fontId="24" fillId="0" borderId="31" xfId="0" applyFont="1" applyBorder="1" applyAlignment="1">
      <alignment horizontal="center"/>
    </xf>
    <xf numFmtId="0" fontId="24" fillId="0" borderId="67" xfId="0" applyFont="1" applyBorder="1"/>
    <xf numFmtId="0" fontId="24" fillId="0" borderId="18" xfId="0" applyFont="1" applyBorder="1" applyAlignment="1">
      <alignment horizontal="center"/>
    </xf>
    <xf numFmtId="0" fontId="24" fillId="0" borderId="63" xfId="0" applyFont="1" applyBorder="1"/>
    <xf numFmtId="2" fontId="24" fillId="0" borderId="0" xfId="0" applyNumberFormat="1" applyFont="1"/>
    <xf numFmtId="4" fontId="2" fillId="0" borderId="62" xfId="0" applyNumberFormat="1" applyFont="1" applyBorder="1"/>
    <xf numFmtId="4" fontId="2" fillId="0" borderId="65" xfId="0" applyNumberFormat="1" applyFont="1" applyBorder="1"/>
    <xf numFmtId="4" fontId="2" fillId="0" borderId="63" xfId="0" applyNumberFormat="1" applyFont="1" applyBorder="1"/>
    <xf numFmtId="4" fontId="26" fillId="0" borderId="67" xfId="0" applyNumberFormat="1" applyFont="1" applyBorder="1"/>
    <xf numFmtId="4" fontId="7" fillId="0" borderId="24" xfId="0" applyNumberFormat="1" applyFont="1" applyFill="1" applyBorder="1"/>
    <xf numFmtId="4" fontId="7" fillId="0" borderId="27" xfId="0" applyNumberFormat="1" applyFont="1" applyFill="1" applyBorder="1"/>
    <xf numFmtId="2" fontId="26" fillId="0" borderId="65" xfId="0" applyNumberFormat="1" applyFont="1" applyFill="1" applyBorder="1"/>
    <xf numFmtId="0" fontId="9" fillId="2" borderId="20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right"/>
    </xf>
    <xf numFmtId="0" fontId="28" fillId="6" borderId="58" xfId="0" applyFont="1" applyFill="1" applyBorder="1" applyAlignment="1">
      <alignment horizontal="right"/>
    </xf>
    <xf numFmtId="0" fontId="28" fillId="6" borderId="36" xfId="0" applyFont="1" applyFill="1" applyBorder="1" applyAlignment="1">
      <alignment horizontal="center"/>
    </xf>
    <xf numFmtId="0" fontId="28" fillId="6" borderId="4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right"/>
    </xf>
    <xf numFmtId="0" fontId="29" fillId="8" borderId="58" xfId="0" applyFont="1" applyFill="1" applyBorder="1" applyAlignment="1">
      <alignment horizontal="right"/>
    </xf>
    <xf numFmtId="0" fontId="29" fillId="8" borderId="36" xfId="0" applyFont="1" applyFill="1" applyBorder="1" applyAlignment="1">
      <alignment horizontal="center"/>
    </xf>
    <xf numFmtId="0" fontId="29" fillId="8" borderId="42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2" fontId="26" fillId="0" borderId="67" xfId="0" applyNumberFormat="1" applyFont="1" applyFill="1" applyBorder="1"/>
    <xf numFmtId="2" fontId="26" fillId="0" borderId="63" xfId="0" applyNumberFormat="1" applyFont="1" applyFill="1" applyBorder="1"/>
    <xf numFmtId="0" fontId="9" fillId="2" borderId="68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 vertical="top" wrapText="1"/>
    </xf>
    <xf numFmtId="0" fontId="34" fillId="0" borderId="21" xfId="0" applyFont="1" applyBorder="1" applyAlignment="1">
      <alignment horizontal="left"/>
    </xf>
    <xf numFmtId="2" fontId="34" fillId="0" borderId="21" xfId="0" applyNumberFormat="1" applyFont="1" applyBorder="1" applyAlignment="1">
      <alignment horizontal="center"/>
    </xf>
    <xf numFmtId="2" fontId="35" fillId="0" borderId="50" xfId="0" applyNumberFormat="1" applyFont="1" applyBorder="1" applyAlignment="1">
      <alignment horizontal="right"/>
    </xf>
    <xf numFmtId="2" fontId="35" fillId="0" borderId="57" xfId="0" applyNumberFormat="1" applyFont="1" applyBorder="1" applyAlignment="1">
      <alignment horizontal="right"/>
    </xf>
    <xf numFmtId="3" fontId="2" fillId="9" borderId="72" xfId="0" applyNumberFormat="1" applyFont="1" applyFill="1" applyBorder="1" applyAlignment="1">
      <alignment horizontal="center"/>
    </xf>
    <xf numFmtId="3" fontId="2" fillId="9" borderId="50" xfId="0" applyNumberFormat="1" applyFont="1" applyFill="1" applyBorder="1" applyAlignment="1">
      <alignment horizontal="center"/>
    </xf>
    <xf numFmtId="3" fontId="2" fillId="9" borderId="52" xfId="0" applyNumberFormat="1" applyFont="1" applyFill="1" applyBorder="1" applyAlignment="1">
      <alignment horizontal="center"/>
    </xf>
    <xf numFmtId="3" fontId="2" fillId="9" borderId="32" xfId="0" applyNumberFormat="1" applyFont="1" applyFill="1" applyBorder="1" applyAlignment="1">
      <alignment horizontal="center"/>
    </xf>
    <xf numFmtId="3" fontId="2" fillId="9" borderId="24" xfId="0" applyNumberFormat="1" applyFont="1" applyFill="1" applyBorder="1" applyAlignment="1">
      <alignment horizontal="center"/>
    </xf>
    <xf numFmtId="3" fontId="2" fillId="9" borderId="41" xfId="0" applyNumberFormat="1" applyFont="1" applyFill="1" applyBorder="1" applyAlignment="1">
      <alignment horizontal="center"/>
    </xf>
    <xf numFmtId="3" fontId="2" fillId="9" borderId="49" xfId="0" applyNumberFormat="1" applyFont="1" applyFill="1" applyBorder="1" applyAlignment="1">
      <alignment horizontal="center"/>
    </xf>
    <xf numFmtId="4" fontId="2" fillId="9" borderId="63" xfId="0" applyNumberFormat="1" applyFont="1" applyFill="1" applyBorder="1" applyAlignment="1">
      <alignment horizontal="right"/>
    </xf>
    <xf numFmtId="4" fontId="2" fillId="9" borderId="32" xfId="0" applyNumberFormat="1" applyFont="1" applyFill="1" applyBorder="1"/>
    <xf numFmtId="4" fontId="2" fillId="9" borderId="41" xfId="0" applyNumberFormat="1" applyFont="1" applyFill="1" applyBorder="1"/>
    <xf numFmtId="4" fontId="2" fillId="9" borderId="49" xfId="0" applyNumberFormat="1" applyFont="1" applyFill="1" applyBorder="1"/>
    <xf numFmtId="4" fontId="2" fillId="9" borderId="10" xfId="0" applyNumberFormat="1" applyFont="1" applyFill="1" applyBorder="1"/>
    <xf numFmtId="4" fontId="2" fillId="9" borderId="13" xfId="0" applyNumberFormat="1" applyFont="1" applyFill="1" applyBorder="1"/>
    <xf numFmtId="4" fontId="2" fillId="0" borderId="68" xfId="0" applyNumberFormat="1" applyFont="1" applyBorder="1"/>
    <xf numFmtId="4" fontId="10" fillId="2" borderId="28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center"/>
    </xf>
    <xf numFmtId="3" fontId="11" fillId="3" borderId="20" xfId="0" applyNumberFormat="1" applyFont="1" applyFill="1" applyBorder="1" applyAlignment="1">
      <alignment horizontal="center"/>
    </xf>
    <xf numFmtId="4" fontId="2" fillId="9" borderId="20" xfId="0" applyNumberFormat="1" applyFont="1" applyFill="1" applyBorder="1"/>
    <xf numFmtId="3" fontId="2" fillId="9" borderId="61" xfId="0" applyNumberFormat="1" applyFont="1" applyFill="1" applyBorder="1" applyAlignment="1">
      <alignment horizontal="center"/>
    </xf>
    <xf numFmtId="4" fontId="2" fillId="0" borderId="73" xfId="0" applyNumberFormat="1" applyFont="1" applyBorder="1" applyAlignment="1">
      <alignment horizontal="right"/>
    </xf>
    <xf numFmtId="4" fontId="2" fillId="0" borderId="75" xfId="0" applyNumberFormat="1" applyFont="1" applyBorder="1" applyAlignment="1">
      <alignment horizontal="right"/>
    </xf>
    <xf numFmtId="2" fontId="10" fillId="2" borderId="68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right"/>
    </xf>
    <xf numFmtId="3" fontId="2" fillId="0" borderId="3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right"/>
    </xf>
    <xf numFmtId="3" fontId="12" fillId="0" borderId="34" xfId="0" applyNumberFormat="1" applyFont="1" applyBorder="1" applyAlignment="1">
      <alignment horizontal="center"/>
    </xf>
    <xf numFmtId="4" fontId="15" fillId="0" borderId="37" xfId="0" applyNumberFormat="1" applyFont="1" applyBorder="1" applyAlignment="1">
      <alignment horizontal="right"/>
    </xf>
    <xf numFmtId="0" fontId="13" fillId="0" borderId="53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top" wrapText="1"/>
    </xf>
    <xf numFmtId="3" fontId="2" fillId="9" borderId="5" xfId="0" applyNumberFormat="1" applyFont="1" applyFill="1" applyBorder="1" applyAlignment="1">
      <alignment horizontal="center"/>
    </xf>
    <xf numFmtId="3" fontId="2" fillId="9" borderId="37" xfId="0" applyNumberFormat="1" applyFont="1" applyFill="1" applyBorder="1" applyAlignment="1">
      <alignment horizontal="center"/>
    </xf>
    <xf numFmtId="1" fontId="10" fillId="2" borderId="66" xfId="0" applyNumberFormat="1" applyFont="1" applyFill="1" applyBorder="1" applyAlignment="1">
      <alignment horizontal="center"/>
    </xf>
    <xf numFmtId="4" fontId="2" fillId="9" borderId="58" xfId="0" applyNumberFormat="1" applyFont="1" applyFill="1" applyBorder="1" applyAlignment="1">
      <alignment horizontal="right"/>
    </xf>
    <xf numFmtId="4" fontId="2" fillId="9" borderId="65" xfId="0" applyNumberFormat="1" applyFont="1" applyFill="1" applyBorder="1" applyAlignment="1">
      <alignment horizontal="right"/>
    </xf>
    <xf numFmtId="4" fontId="2" fillId="9" borderId="42" xfId="0" applyNumberFormat="1" applyFont="1" applyFill="1" applyBorder="1" applyAlignment="1">
      <alignment horizontal="right"/>
    </xf>
    <xf numFmtId="1" fontId="10" fillId="2" borderId="36" xfId="0" applyNumberFormat="1" applyFont="1" applyFill="1" applyBorder="1" applyAlignment="1">
      <alignment horizontal="center"/>
    </xf>
    <xf numFmtId="1" fontId="10" fillId="2" borderId="37" xfId="0" applyNumberFormat="1" applyFont="1" applyFill="1" applyBorder="1" applyAlignment="1">
      <alignment horizontal="center"/>
    </xf>
    <xf numFmtId="2" fontId="10" fillId="2" borderId="54" xfId="0" applyNumberFormat="1" applyFont="1" applyFill="1" applyBorder="1" applyAlignment="1">
      <alignment horizontal="right"/>
    </xf>
    <xf numFmtId="1" fontId="11" fillId="3" borderId="34" xfId="0" applyNumberFormat="1" applyFont="1" applyFill="1" applyBorder="1" applyAlignment="1">
      <alignment horizontal="center"/>
    </xf>
    <xf numFmtId="2" fontId="11" fillId="3" borderId="41" xfId="0" applyNumberFormat="1" applyFont="1" applyFill="1" applyBorder="1" applyAlignment="1">
      <alignment horizontal="right"/>
    </xf>
    <xf numFmtId="3" fontId="2" fillId="9" borderId="27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left" vertical="top" wrapText="1"/>
    </xf>
    <xf numFmtId="0" fontId="33" fillId="0" borderId="26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wrapText="1"/>
    </xf>
    <xf numFmtId="2" fontId="35" fillId="0" borderId="52" xfId="0" applyNumberFormat="1" applyFont="1" applyBorder="1" applyAlignment="1">
      <alignment horizontal="right"/>
    </xf>
    <xf numFmtId="2" fontId="34" fillId="0" borderId="21" xfId="0" applyNumberFormat="1" applyFont="1" applyBorder="1" applyAlignment="1">
      <alignment horizontal="center" wrapText="1"/>
    </xf>
    <xf numFmtId="1" fontId="34" fillId="0" borderId="21" xfId="0" applyNumberFormat="1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8" fillId="0" borderId="26" xfId="0" applyFont="1" applyBorder="1" applyAlignment="1">
      <alignment horizontal="center" vertical="top" wrapText="1"/>
    </xf>
    <xf numFmtId="0" fontId="27" fillId="6" borderId="20" xfId="0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0" fillId="0" borderId="0" xfId="0" applyFont="1"/>
    <xf numFmtId="0" fontId="0" fillId="0" borderId="0" xfId="0" applyFont="1" applyBorder="1"/>
    <xf numFmtId="0" fontId="42" fillId="2" borderId="68" xfId="0" applyFont="1" applyFill="1" applyBorder="1" applyAlignment="1">
      <alignment horizontal="center"/>
    </xf>
    <xf numFmtId="0" fontId="44" fillId="0" borderId="53" xfId="0" applyFont="1" applyBorder="1" applyAlignment="1">
      <alignment horizontal="center" vertical="top" wrapText="1"/>
    </xf>
    <xf numFmtId="0" fontId="44" fillId="0" borderId="4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37" xfId="0" applyFont="1" applyBorder="1" applyAlignment="1">
      <alignment horizontal="center" vertical="top" wrapText="1"/>
    </xf>
    <xf numFmtId="0" fontId="45" fillId="0" borderId="36" xfId="0" applyFont="1" applyBorder="1" applyAlignment="1">
      <alignment horizontal="center" vertical="top" wrapText="1"/>
    </xf>
    <xf numFmtId="0" fontId="45" fillId="0" borderId="37" xfId="0" applyFont="1" applyBorder="1" applyAlignment="1">
      <alignment horizontal="center" vertical="top" wrapText="1"/>
    </xf>
    <xf numFmtId="4" fontId="46" fillId="9" borderId="33" xfId="0" applyNumberFormat="1" applyFont="1" applyFill="1" applyBorder="1"/>
    <xf numFmtId="3" fontId="46" fillId="9" borderId="76" xfId="0" applyNumberFormat="1" applyFont="1" applyFill="1" applyBorder="1" applyAlignment="1">
      <alignment horizontal="center"/>
    </xf>
    <xf numFmtId="4" fontId="46" fillId="0" borderId="67" xfId="0" applyNumberFormat="1" applyFont="1" applyBorder="1"/>
    <xf numFmtId="4" fontId="46" fillId="0" borderId="32" xfId="0" applyNumberFormat="1" applyFont="1" applyBorder="1"/>
    <xf numFmtId="3" fontId="43" fillId="0" borderId="25" xfId="0" applyNumberFormat="1" applyFont="1" applyBorder="1" applyAlignment="1">
      <alignment horizontal="center"/>
    </xf>
    <xf numFmtId="4" fontId="43" fillId="0" borderId="32" xfId="0" applyNumberFormat="1" applyFont="1" applyBorder="1"/>
    <xf numFmtId="4" fontId="46" fillId="9" borderId="2" xfId="0" applyNumberFormat="1" applyFont="1" applyFill="1" applyBorder="1"/>
    <xf numFmtId="3" fontId="46" fillId="9" borderId="50" xfId="0" applyNumberFormat="1" applyFont="1" applyFill="1" applyBorder="1" applyAlignment="1">
      <alignment horizontal="center"/>
    </xf>
    <xf numFmtId="4" fontId="46" fillId="9" borderId="40" xfId="0" applyNumberFormat="1" applyFont="1" applyFill="1" applyBorder="1"/>
    <xf numFmtId="3" fontId="46" fillId="9" borderId="54" xfId="0" applyNumberFormat="1" applyFont="1" applyFill="1" applyBorder="1" applyAlignment="1">
      <alignment horizontal="center"/>
    </xf>
    <xf numFmtId="4" fontId="46" fillId="0" borderId="42" xfId="0" applyNumberFormat="1" applyFont="1" applyBorder="1"/>
    <xf numFmtId="4" fontId="46" fillId="0" borderId="41" xfId="0" applyNumberFormat="1" applyFont="1" applyBorder="1"/>
    <xf numFmtId="3" fontId="43" fillId="0" borderId="34" xfId="0" applyNumberFormat="1" applyFont="1" applyBorder="1" applyAlignment="1">
      <alignment horizontal="center"/>
    </xf>
    <xf numFmtId="4" fontId="43" fillId="0" borderId="41" xfId="0" applyNumberFormat="1" applyFont="1" applyBorder="1"/>
    <xf numFmtId="2" fontId="47" fillId="2" borderId="42" xfId="0" applyNumberFormat="1" applyFont="1" applyFill="1" applyBorder="1" applyAlignment="1">
      <alignment horizontal="right"/>
    </xf>
    <xf numFmtId="2" fontId="48" fillId="3" borderId="42" xfId="0" applyNumberFormat="1" applyFont="1" applyFill="1" applyBorder="1" applyAlignment="1">
      <alignment horizontal="right"/>
    </xf>
    <xf numFmtId="0" fontId="49" fillId="0" borderId="0" xfId="0" applyFont="1"/>
    <xf numFmtId="0" fontId="44" fillId="0" borderId="3" xfId="0" applyFont="1" applyBorder="1" applyAlignment="1">
      <alignment horizontal="center" vertical="top" wrapText="1"/>
    </xf>
    <xf numFmtId="0" fontId="44" fillId="0" borderId="36" xfId="0" applyFont="1" applyBorder="1" applyAlignment="1">
      <alignment horizontal="center" vertical="top" wrapText="1"/>
    </xf>
    <xf numFmtId="4" fontId="46" fillId="9" borderId="45" xfId="0" applyNumberFormat="1" applyFont="1" applyFill="1" applyBorder="1"/>
    <xf numFmtId="3" fontId="46" fillId="9" borderId="72" xfId="0" applyNumberFormat="1" applyFont="1" applyFill="1" applyBorder="1" applyAlignment="1">
      <alignment horizontal="center"/>
    </xf>
    <xf numFmtId="4" fontId="46" fillId="0" borderId="62" xfId="0" applyNumberFormat="1" applyFont="1" applyBorder="1"/>
    <xf numFmtId="4" fontId="46" fillId="0" borderId="49" xfId="0" applyNumberFormat="1" applyFont="1" applyBorder="1"/>
    <xf numFmtId="3" fontId="43" fillId="0" borderId="45" xfId="0" applyNumberFormat="1" applyFont="1" applyFill="1" applyBorder="1" applyAlignment="1">
      <alignment horizontal="center"/>
    </xf>
    <xf numFmtId="4" fontId="43" fillId="0" borderId="49" xfId="0" applyNumberFormat="1" applyFont="1" applyFill="1" applyBorder="1"/>
    <xf numFmtId="4" fontId="46" fillId="9" borderId="8" xfId="0" applyNumberFormat="1" applyFont="1" applyFill="1" applyBorder="1"/>
    <xf numFmtId="3" fontId="46" fillId="9" borderId="73" xfId="0" applyNumberFormat="1" applyFont="1" applyFill="1" applyBorder="1" applyAlignment="1">
      <alignment horizontal="center"/>
    </xf>
    <xf numFmtId="4" fontId="46" fillId="0" borderId="65" xfId="0" applyNumberFormat="1" applyFont="1" applyBorder="1"/>
    <xf numFmtId="4" fontId="46" fillId="0" borderId="10" xfId="0" applyNumberFormat="1" applyFont="1" applyBorder="1"/>
    <xf numFmtId="3" fontId="43" fillId="0" borderId="8" xfId="0" applyNumberFormat="1" applyFont="1" applyFill="1" applyBorder="1" applyAlignment="1">
      <alignment horizontal="center"/>
    </xf>
    <xf numFmtId="4" fontId="43" fillId="0" borderId="10" xfId="0" applyNumberFormat="1" applyFont="1" applyFill="1" applyBorder="1"/>
    <xf numFmtId="4" fontId="46" fillId="9" borderId="43" xfId="0" applyNumberFormat="1" applyFont="1" applyFill="1" applyBorder="1"/>
    <xf numFmtId="3" fontId="46" fillId="9" borderId="74" xfId="0" applyNumberFormat="1" applyFont="1" applyFill="1" applyBorder="1" applyAlignment="1">
      <alignment horizontal="center"/>
    </xf>
    <xf numFmtId="4" fontId="46" fillId="0" borderId="71" xfId="0" applyNumberFormat="1" applyFont="1" applyBorder="1"/>
    <xf numFmtId="3" fontId="43" fillId="0" borderId="43" xfId="0" applyNumberFormat="1" applyFont="1" applyFill="1" applyBorder="1" applyAlignment="1">
      <alignment horizontal="center"/>
    </xf>
    <xf numFmtId="4" fontId="46" fillId="9" borderId="11" xfId="0" applyNumberFormat="1" applyFont="1" applyFill="1" applyBorder="1"/>
    <xf numFmtId="3" fontId="46" fillId="9" borderId="75" xfId="0" applyNumberFormat="1" applyFont="1" applyFill="1" applyBorder="1" applyAlignment="1">
      <alignment horizontal="center"/>
    </xf>
    <xf numFmtId="4" fontId="46" fillId="0" borderId="63" xfId="0" applyNumberFormat="1" applyFont="1" applyBorder="1"/>
    <xf numFmtId="4" fontId="46" fillId="0" borderId="13" xfId="0" applyNumberFormat="1" applyFont="1" applyBorder="1"/>
    <xf numFmtId="3" fontId="43" fillId="0" borderId="11" xfId="0" applyNumberFormat="1" applyFont="1" applyFill="1" applyBorder="1" applyAlignment="1">
      <alignment horizontal="center"/>
    </xf>
    <xf numFmtId="4" fontId="43" fillId="0" borderId="13" xfId="0" applyNumberFormat="1" applyFont="1" applyFill="1" applyBorder="1"/>
    <xf numFmtId="0" fontId="43" fillId="0" borderId="0" xfId="0" applyFont="1"/>
    <xf numFmtId="0" fontId="50" fillId="0" borderId="0" xfId="0" applyFont="1"/>
    <xf numFmtId="0" fontId="45" fillId="0" borderId="53" xfId="0" applyFont="1" applyBorder="1" applyAlignment="1">
      <alignment horizontal="center" vertical="top" wrapText="1"/>
    </xf>
    <xf numFmtId="0" fontId="45" fillId="0" borderId="54" xfId="0" applyFont="1" applyBorder="1" applyAlignment="1">
      <alignment horizontal="center" vertical="top" wrapText="1"/>
    </xf>
    <xf numFmtId="4" fontId="46" fillId="9" borderId="25" xfId="0" applyNumberFormat="1" applyFont="1" applyFill="1" applyBorder="1"/>
    <xf numFmtId="3" fontId="43" fillId="0" borderId="33" xfId="0" applyNumberFormat="1" applyFont="1" applyFill="1" applyBorder="1" applyAlignment="1">
      <alignment horizontal="center"/>
    </xf>
    <xf numFmtId="0" fontId="51" fillId="0" borderId="0" xfId="0" applyFont="1"/>
    <xf numFmtId="4" fontId="46" fillId="9" borderId="15" xfId="0" applyNumberFormat="1" applyFont="1" applyFill="1" applyBorder="1"/>
    <xf numFmtId="3" fontId="46" fillId="9" borderId="0" xfId="0" applyNumberFormat="1" applyFont="1" applyFill="1" applyBorder="1" applyAlignment="1">
      <alignment horizontal="center"/>
    </xf>
    <xf numFmtId="4" fontId="46" fillId="0" borderId="59" xfId="0" applyNumberFormat="1" applyFont="1" applyBorder="1"/>
    <xf numFmtId="3" fontId="43" fillId="0" borderId="12" xfId="0" applyNumberFormat="1" applyFont="1" applyBorder="1" applyAlignment="1">
      <alignment horizontal="center"/>
    </xf>
    <xf numFmtId="4" fontId="43" fillId="0" borderId="13" xfId="0" applyNumberFormat="1" applyFont="1" applyBorder="1"/>
    <xf numFmtId="2" fontId="47" fillId="2" borderId="20" xfId="0" applyNumberFormat="1" applyFont="1" applyFill="1" applyBorder="1" applyAlignment="1">
      <alignment horizontal="right"/>
    </xf>
    <xf numFmtId="2" fontId="48" fillId="3" borderId="20" xfId="0" applyNumberFormat="1" applyFont="1" applyFill="1" applyBorder="1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4" fillId="0" borderId="6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59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3" fontId="43" fillId="0" borderId="2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3" fontId="43" fillId="0" borderId="44" xfId="0" applyNumberFormat="1" applyFont="1" applyFill="1" applyBorder="1" applyAlignment="1">
      <alignment horizontal="center"/>
    </xf>
    <xf numFmtId="3" fontId="43" fillId="0" borderId="12" xfId="0" applyNumberFormat="1" applyFont="1" applyFill="1" applyBorder="1" applyAlignment="1">
      <alignment horizontal="center"/>
    </xf>
    <xf numFmtId="4" fontId="47" fillId="2" borderId="20" xfId="0" applyNumberFormat="1" applyFont="1" applyFill="1" applyBorder="1"/>
    <xf numFmtId="4" fontId="50" fillId="3" borderId="20" xfId="0" applyNumberFormat="1" applyFont="1" applyFill="1" applyBorder="1"/>
    <xf numFmtId="0" fontId="0" fillId="0" borderId="0" xfId="0" applyFont="1" applyAlignment="1">
      <alignment horizontal="center"/>
    </xf>
    <xf numFmtId="4" fontId="43" fillId="0" borderId="24" xfId="0" applyNumberFormat="1" applyFont="1" applyFill="1" applyBorder="1"/>
    <xf numFmtId="3" fontId="46" fillId="9" borderId="57" xfId="0" applyNumberFormat="1" applyFont="1" applyFill="1" applyBorder="1" applyAlignment="1">
      <alignment horizontal="center"/>
    </xf>
    <xf numFmtId="3" fontId="46" fillId="9" borderId="52" xfId="0" applyNumberFormat="1" applyFont="1" applyFill="1" applyBorder="1" applyAlignment="1">
      <alignment horizontal="center"/>
    </xf>
    <xf numFmtId="4" fontId="43" fillId="0" borderId="27" xfId="0" applyNumberFormat="1" applyFont="1" applyFill="1" applyBorder="1"/>
    <xf numFmtId="4" fontId="43" fillId="0" borderId="27" xfId="0" applyNumberFormat="1" applyFont="1" applyBorder="1"/>
    <xf numFmtId="3" fontId="43" fillId="0" borderId="11" xfId="0" applyNumberFormat="1" applyFont="1" applyBorder="1" applyAlignment="1">
      <alignment horizontal="center"/>
    </xf>
    <xf numFmtId="0" fontId="44" fillId="0" borderId="69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3" fontId="46" fillId="9" borderId="32" xfId="0" applyNumberFormat="1" applyFont="1" applyFill="1" applyBorder="1" applyAlignment="1">
      <alignment horizontal="center"/>
    </xf>
    <xf numFmtId="3" fontId="46" fillId="9" borderId="24" xfId="0" applyNumberFormat="1" applyFont="1" applyFill="1" applyBorder="1" applyAlignment="1">
      <alignment horizontal="center"/>
    </xf>
    <xf numFmtId="4" fontId="46" fillId="9" borderId="34" xfId="0" applyNumberFormat="1" applyFont="1" applyFill="1" applyBorder="1"/>
    <xf numFmtId="3" fontId="46" fillId="9" borderId="41" xfId="0" applyNumberFormat="1" applyFont="1" applyFill="1" applyBorder="1" applyAlignment="1">
      <alignment horizontal="center"/>
    </xf>
    <xf numFmtId="3" fontId="46" fillId="9" borderId="49" xfId="0" applyNumberFormat="1" applyFont="1" applyFill="1" applyBorder="1" applyAlignment="1">
      <alignment horizontal="center"/>
    </xf>
    <xf numFmtId="0" fontId="42" fillId="2" borderId="20" xfId="0" applyFont="1" applyFill="1" applyBorder="1" applyAlignment="1">
      <alignment horizontal="center"/>
    </xf>
    <xf numFmtId="0" fontId="52" fillId="0" borderId="3" xfId="0" applyFont="1" applyBorder="1" applyAlignment="1">
      <alignment horizontal="center" vertical="top" wrapText="1"/>
    </xf>
    <xf numFmtId="0" fontId="52" fillId="0" borderId="58" xfId="0" applyFont="1" applyBorder="1" applyAlignment="1">
      <alignment horizontal="center" vertical="top" wrapText="1"/>
    </xf>
    <xf numFmtId="0" fontId="52" fillId="0" borderId="36" xfId="0" applyFont="1" applyBorder="1" applyAlignment="1">
      <alignment horizontal="center" vertical="top" wrapText="1"/>
    </xf>
    <xf numFmtId="0" fontId="52" fillId="0" borderId="42" xfId="0" applyFont="1" applyBorder="1" applyAlignment="1">
      <alignment horizontal="center" vertical="top" wrapText="1"/>
    </xf>
    <xf numFmtId="3" fontId="46" fillId="9" borderId="31" xfId="0" applyNumberFormat="1" applyFont="1" applyFill="1" applyBorder="1" applyAlignment="1">
      <alignment horizontal="center"/>
    </xf>
    <xf numFmtId="4" fontId="46" fillId="0" borderId="6" xfId="0" applyNumberFormat="1" applyFont="1" applyBorder="1" applyAlignment="1">
      <alignment horizontal="right"/>
    </xf>
    <xf numFmtId="3" fontId="29" fillId="0" borderId="31" xfId="0" applyNumberFormat="1" applyFont="1" applyBorder="1" applyAlignment="1">
      <alignment horizontal="center"/>
    </xf>
    <xf numFmtId="4" fontId="29" fillId="0" borderId="59" xfId="0" applyNumberFormat="1" applyFont="1" applyBorder="1"/>
    <xf numFmtId="3" fontId="46" fillId="9" borderId="17" xfId="0" applyNumberFormat="1" applyFont="1" applyFill="1" applyBorder="1" applyAlignment="1">
      <alignment horizontal="center"/>
    </xf>
    <xf numFmtId="4" fontId="46" fillId="0" borderId="17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center"/>
    </xf>
    <xf numFmtId="4" fontId="29" fillId="0" borderId="65" xfId="0" applyNumberFormat="1" applyFont="1" applyBorder="1"/>
    <xf numFmtId="3" fontId="46" fillId="9" borderId="55" xfId="0" applyNumberFormat="1" applyFont="1" applyFill="1" applyBorder="1" applyAlignment="1">
      <alignment horizontal="center"/>
    </xf>
    <xf numFmtId="3" fontId="29" fillId="0" borderId="55" xfId="0" applyNumberFormat="1" applyFont="1" applyBorder="1" applyAlignment="1">
      <alignment horizontal="center"/>
    </xf>
    <xf numFmtId="0" fontId="47" fillId="2" borderId="28" xfId="0" applyFont="1" applyFill="1" applyBorder="1" applyAlignment="1">
      <alignment horizontal="center"/>
    </xf>
    <xf numFmtId="2" fontId="47" fillId="2" borderId="28" xfId="0" applyNumberFormat="1" applyFont="1" applyFill="1" applyBorder="1" applyAlignment="1">
      <alignment horizontal="right"/>
    </xf>
    <xf numFmtId="2" fontId="47" fillId="9" borderId="20" xfId="0" applyNumberFormat="1" applyFont="1" applyFill="1" applyBorder="1" applyAlignment="1">
      <alignment horizontal="right"/>
    </xf>
    <xf numFmtId="0" fontId="48" fillId="3" borderId="28" xfId="0" applyFont="1" applyFill="1" applyBorder="1" applyAlignment="1">
      <alignment horizontal="center"/>
    </xf>
    <xf numFmtId="0" fontId="29" fillId="0" borderId="0" xfId="0" applyFont="1"/>
    <xf numFmtId="3" fontId="46" fillId="9" borderId="28" xfId="0" applyNumberFormat="1" applyFont="1" applyFill="1" applyBorder="1" applyAlignment="1">
      <alignment horizontal="center"/>
    </xf>
    <xf numFmtId="4" fontId="46" fillId="0" borderId="28" xfId="0" applyNumberFormat="1" applyFont="1" applyBorder="1" applyAlignment="1">
      <alignment horizontal="right"/>
    </xf>
    <xf numFmtId="4" fontId="46" fillId="9" borderId="28" xfId="0" applyNumberFormat="1" applyFont="1" applyFill="1" applyBorder="1" applyAlignment="1">
      <alignment horizontal="right"/>
    </xf>
    <xf numFmtId="3" fontId="29" fillId="0" borderId="28" xfId="0" applyNumberFormat="1" applyFont="1" applyBorder="1" applyAlignment="1">
      <alignment horizontal="center"/>
    </xf>
    <xf numFmtId="4" fontId="29" fillId="0" borderId="20" xfId="0" applyNumberFormat="1" applyFont="1" applyBorder="1" applyAlignment="1">
      <alignment horizontal="right"/>
    </xf>
    <xf numFmtId="3" fontId="42" fillId="5" borderId="28" xfId="0" applyNumberFormat="1" applyFont="1" applyFill="1" applyBorder="1" applyAlignment="1">
      <alignment horizontal="center"/>
    </xf>
    <xf numFmtId="4" fontId="42" fillId="5" borderId="28" xfId="0" applyNumberFormat="1" applyFont="1" applyFill="1" applyBorder="1" applyAlignment="1">
      <alignment horizontal="right"/>
    </xf>
    <xf numFmtId="3" fontId="29" fillId="3" borderId="28" xfId="0" applyNumberFormat="1" applyFont="1" applyFill="1" applyBorder="1" applyAlignment="1">
      <alignment horizontal="center"/>
    </xf>
    <xf numFmtId="4" fontId="29" fillId="3" borderId="2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52" fillId="0" borderId="58" xfId="0" applyFont="1" applyFill="1" applyBorder="1" applyAlignment="1">
      <alignment horizontal="center"/>
    </xf>
    <xf numFmtId="1" fontId="52" fillId="0" borderId="58" xfId="0" applyNumberFormat="1" applyFont="1" applyFill="1" applyBorder="1" applyAlignment="1">
      <alignment horizontal="center"/>
    </xf>
    <xf numFmtId="1" fontId="0" fillId="0" borderId="58" xfId="0" applyNumberFormat="1" applyFont="1" applyBorder="1" applyAlignment="1">
      <alignment horizontal="right"/>
    </xf>
    <xf numFmtId="2" fontId="52" fillId="0" borderId="58" xfId="0" applyNumberFormat="1" applyFont="1" applyBorder="1" applyAlignment="1">
      <alignment horizontal="center"/>
    </xf>
    <xf numFmtId="0" fontId="52" fillId="0" borderId="42" xfId="0" applyFont="1" applyBorder="1" applyAlignment="1">
      <alignment horizontal="center"/>
    </xf>
    <xf numFmtId="0" fontId="0" fillId="0" borderId="62" xfId="0" applyFont="1" applyBorder="1" applyAlignment="1">
      <alignment horizontal="left"/>
    </xf>
    <xf numFmtId="2" fontId="0" fillId="0" borderId="62" xfId="0" applyNumberFormat="1" applyFont="1" applyBorder="1" applyAlignment="1">
      <alignment horizontal="center"/>
    </xf>
    <xf numFmtId="1" fontId="0" fillId="9" borderId="62" xfId="0" applyNumberFormat="1" applyFont="1" applyFill="1" applyBorder="1" applyAlignment="1">
      <alignment horizontal="right"/>
    </xf>
    <xf numFmtId="2" fontId="0" fillId="0" borderId="62" xfId="0" applyNumberFormat="1" applyFont="1" applyBorder="1" applyAlignment="1">
      <alignment horizontal="right"/>
    </xf>
    <xf numFmtId="0" fontId="0" fillId="0" borderId="65" xfId="0" applyFont="1" applyBorder="1" applyAlignment="1">
      <alignment horizontal="left"/>
    </xf>
    <xf numFmtId="2" fontId="0" fillId="0" borderId="65" xfId="0" applyNumberFormat="1" applyFont="1" applyBorder="1" applyAlignment="1">
      <alignment horizontal="center"/>
    </xf>
    <xf numFmtId="1" fontId="0" fillId="9" borderId="65" xfId="0" applyNumberFormat="1" applyFont="1" applyFill="1" applyBorder="1" applyAlignment="1">
      <alignment horizontal="right"/>
    </xf>
    <xf numFmtId="2" fontId="0" fillId="0" borderId="65" xfId="0" applyNumberFormat="1" applyFont="1" applyBorder="1" applyAlignment="1">
      <alignment horizontal="right"/>
    </xf>
    <xf numFmtId="0" fontId="53" fillId="0" borderId="65" xfId="0" applyFont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63" xfId="0" applyFont="1" applyBorder="1" applyAlignment="1">
      <alignment horizontal="left"/>
    </xf>
    <xf numFmtId="2" fontId="0" fillId="0" borderId="63" xfId="0" applyNumberFormat="1" applyFont="1" applyBorder="1" applyAlignment="1">
      <alignment horizontal="center"/>
    </xf>
    <xf numFmtId="1" fontId="0" fillId="9" borderId="63" xfId="0" applyNumberFormat="1" applyFont="1" applyFill="1" applyBorder="1" applyAlignment="1">
      <alignment horizontal="right"/>
    </xf>
    <xf numFmtId="2" fontId="0" fillId="0" borderId="6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77" xfId="0" applyFont="1" applyBorder="1" applyAlignment="1">
      <alignment horizontal="left"/>
    </xf>
    <xf numFmtId="2" fontId="0" fillId="0" borderId="77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/>
    </xf>
    <xf numFmtId="2" fontId="0" fillId="0" borderId="17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right"/>
    </xf>
    <xf numFmtId="0" fontId="53" fillId="0" borderId="17" xfId="0" applyFont="1" applyBorder="1" applyAlignment="1">
      <alignment horizontal="left"/>
    </xf>
    <xf numFmtId="2" fontId="0" fillId="9" borderId="65" xfId="0" applyNumberFormat="1" applyFont="1" applyFill="1" applyBorder="1" applyAlignment="1">
      <alignment horizontal="right"/>
    </xf>
    <xf numFmtId="0" fontId="0" fillId="9" borderId="65" xfId="0" applyFont="1" applyFill="1" applyBorder="1" applyAlignment="1">
      <alignment horizontal="right"/>
    </xf>
    <xf numFmtId="0" fontId="0" fillId="0" borderId="18" xfId="0" applyFont="1" applyBorder="1" applyAlignment="1">
      <alignment horizontal="left"/>
    </xf>
    <xf numFmtId="2" fontId="0" fillId="0" borderId="18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1" fontId="52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53" fillId="0" borderId="77" xfId="0" applyFont="1" applyBorder="1" applyAlignment="1">
      <alignment horizontal="left"/>
    </xf>
    <xf numFmtId="0" fontId="0" fillId="0" borderId="0" xfId="0" applyFont="1" applyFill="1"/>
    <xf numFmtId="2" fontId="53" fillId="0" borderId="65" xfId="0" applyNumberFormat="1" applyFont="1" applyBorder="1" applyAlignment="1">
      <alignment horizontal="center"/>
    </xf>
    <xf numFmtId="1" fontId="53" fillId="9" borderId="65" xfId="0" applyNumberFormat="1" applyFont="1" applyFill="1" applyBorder="1" applyAlignment="1">
      <alignment horizontal="right"/>
    </xf>
    <xf numFmtId="2" fontId="53" fillId="0" borderId="10" xfId="0" applyNumberFormat="1" applyFont="1" applyBorder="1" applyAlignment="1">
      <alignment horizontal="right"/>
    </xf>
    <xf numFmtId="0" fontId="0" fillId="9" borderId="63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41" fillId="0" borderId="20" xfId="0" applyFont="1" applyBorder="1" applyAlignment="1">
      <alignment horizontal="center"/>
    </xf>
    <xf numFmtId="2" fontId="54" fillId="6" borderId="20" xfId="0" applyNumberFormat="1" applyFont="1" applyFill="1" applyBorder="1" applyAlignment="1">
      <alignment horizontal="right"/>
    </xf>
    <xf numFmtId="2" fontId="48" fillId="8" borderId="20" xfId="0" applyNumberFormat="1" applyFont="1" applyFill="1" applyBorder="1" applyAlignment="1">
      <alignment horizontal="right"/>
    </xf>
    <xf numFmtId="0" fontId="29" fillId="0" borderId="25" xfId="0" applyFont="1" applyBorder="1" applyAlignment="1">
      <alignment horizontal="center"/>
    </xf>
    <xf numFmtId="0" fontId="29" fillId="0" borderId="51" xfId="0" applyFont="1" applyBorder="1" applyAlignment="1">
      <alignment horizontal="left"/>
    </xf>
    <xf numFmtId="2" fontId="28" fillId="0" borderId="67" xfId="0" applyNumberFormat="1" applyFont="1" applyFill="1" applyBorder="1" applyAlignment="1">
      <alignment horizontal="right"/>
    </xf>
    <xf numFmtId="2" fontId="29" fillId="0" borderId="67" xfId="0" applyNumberFormat="1" applyFont="1" applyFill="1" applyBorder="1" applyAlignment="1">
      <alignment horizontal="right"/>
    </xf>
    <xf numFmtId="0" fontId="29" fillId="0" borderId="8" xfId="0" applyFont="1" applyBorder="1" applyAlignment="1">
      <alignment horizontal="center"/>
    </xf>
    <xf numFmtId="0" fontId="29" fillId="0" borderId="50" xfId="0" applyFont="1" applyBorder="1" applyAlignment="1">
      <alignment horizontal="left"/>
    </xf>
    <xf numFmtId="2" fontId="28" fillId="0" borderId="65" xfId="0" applyNumberFormat="1" applyFont="1" applyFill="1" applyBorder="1" applyAlignment="1">
      <alignment horizontal="right"/>
    </xf>
    <xf numFmtId="2" fontId="29" fillId="0" borderId="65" xfId="0" applyNumberFormat="1" applyFont="1" applyFill="1" applyBorder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52" xfId="0" applyFont="1" applyBorder="1" applyAlignment="1">
      <alignment horizontal="left"/>
    </xf>
    <xf numFmtId="2" fontId="28" fillId="0" borderId="63" xfId="0" applyNumberFormat="1" applyFont="1" applyFill="1" applyBorder="1" applyAlignment="1">
      <alignment horizontal="right"/>
    </xf>
    <xf numFmtId="2" fontId="29" fillId="0" borderId="63" xfId="0" applyNumberFormat="1" applyFont="1" applyFill="1" applyBorder="1" applyAlignment="1">
      <alignment horizontal="right"/>
    </xf>
    <xf numFmtId="1" fontId="40" fillId="0" borderId="0" xfId="0" applyNumberFormat="1" applyFont="1" applyAlignment="1">
      <alignment horizontal="right"/>
    </xf>
    <xf numFmtId="2" fontId="40" fillId="0" borderId="0" xfId="0" applyNumberFormat="1" applyFont="1" applyAlignment="1">
      <alignment horizontal="right"/>
    </xf>
    <xf numFmtId="0" fontId="40" fillId="0" borderId="0" xfId="0" applyFont="1" applyBorder="1"/>
    <xf numFmtId="2" fontId="48" fillId="6" borderId="41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2" fontId="48" fillId="0" borderId="41" xfId="0" applyNumberFormat="1" applyFont="1" applyBorder="1" applyAlignment="1">
      <alignment horizontal="right"/>
    </xf>
    <xf numFmtId="1" fontId="40" fillId="0" borderId="33" xfId="0" applyNumberFormat="1" applyFont="1" applyBorder="1" applyAlignment="1">
      <alignment horizontal="right"/>
    </xf>
    <xf numFmtId="2" fontId="40" fillId="0" borderId="22" xfId="0" applyNumberFormat="1" applyFont="1" applyBorder="1" applyAlignment="1">
      <alignment horizontal="right"/>
    </xf>
    <xf numFmtId="2" fontId="48" fillId="6" borderId="61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2" fontId="48" fillId="6" borderId="42" xfId="0" applyNumberFormat="1" applyFont="1" applyFill="1" applyBorder="1" applyAlignment="1">
      <alignment horizontal="right"/>
    </xf>
    <xf numFmtId="0" fontId="56" fillId="4" borderId="58" xfId="0" applyFont="1" applyFill="1" applyBorder="1" applyAlignment="1">
      <alignment horizontal="center"/>
    </xf>
    <xf numFmtId="0" fontId="56" fillId="4" borderId="42" xfId="0" applyFont="1" applyFill="1" applyBorder="1" applyAlignment="1">
      <alignment horizontal="center"/>
    </xf>
    <xf numFmtId="0" fontId="57" fillId="0" borderId="42" xfId="0" applyFont="1" applyFill="1" applyBorder="1" applyAlignment="1">
      <alignment horizontal="center"/>
    </xf>
    <xf numFmtId="2" fontId="36" fillId="0" borderId="65" xfId="0" applyNumberFormat="1" applyFont="1" applyBorder="1"/>
    <xf numFmtId="2" fontId="36" fillId="0" borderId="65" xfId="0" applyNumberFormat="1" applyFont="1" applyFill="1" applyBorder="1"/>
    <xf numFmtId="2" fontId="36" fillId="0" borderId="67" xfId="0" applyNumberFormat="1" applyFont="1" applyFill="1" applyBorder="1"/>
    <xf numFmtId="4" fontId="36" fillId="0" borderId="67" xfId="0" applyNumberFormat="1" applyFont="1" applyBorder="1"/>
    <xf numFmtId="2" fontId="36" fillId="0" borderId="63" xfId="0" applyNumberFormat="1" applyFont="1" applyFill="1" applyBorder="1"/>
    <xf numFmtId="2" fontId="58" fillId="4" borderId="20" xfId="0" applyNumberFormat="1" applyFont="1" applyFill="1" applyBorder="1"/>
    <xf numFmtId="0" fontId="59" fillId="0" borderId="14" xfId="0" applyFont="1" applyBorder="1" applyAlignment="1">
      <alignment horizontal="center" vertical="top" wrapText="1"/>
    </xf>
    <xf numFmtId="0" fontId="59" fillId="0" borderId="9" xfId="0" applyFont="1" applyBorder="1" applyAlignment="1">
      <alignment horizontal="center" vertical="top" wrapText="1"/>
    </xf>
    <xf numFmtId="0" fontId="59" fillId="0" borderId="9" xfId="0" applyFont="1" applyBorder="1" applyAlignment="1">
      <alignment horizontal="center" vertical="top" wrapText="1"/>
    </xf>
    <xf numFmtId="0" fontId="59" fillId="0" borderId="34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61" fillId="0" borderId="45" xfId="0" applyFont="1" applyBorder="1" applyAlignment="1">
      <alignment horizontal="center" vertical="top" wrapText="1"/>
    </xf>
    <xf numFmtId="0" fontId="62" fillId="0" borderId="46" xfId="0" applyFont="1" applyBorder="1" applyAlignment="1">
      <alignment vertical="top" wrapText="1"/>
    </xf>
    <xf numFmtId="0" fontId="61" fillId="0" borderId="46" xfId="0" applyFont="1" applyBorder="1" applyAlignment="1">
      <alignment horizontal="center" vertical="top" wrapText="1"/>
    </xf>
    <xf numFmtId="2" fontId="61" fillId="0" borderId="47" xfId="0" applyNumberFormat="1" applyFont="1" applyBorder="1" applyAlignment="1">
      <alignment horizontal="right"/>
    </xf>
    <xf numFmtId="0" fontId="61" fillId="0" borderId="25" xfId="0" applyFont="1" applyBorder="1" applyAlignment="1">
      <alignment horizontal="center" vertical="top" wrapText="1"/>
    </xf>
    <xf numFmtId="0" fontId="62" fillId="0" borderId="21" xfId="0" applyFont="1" applyBorder="1" applyAlignment="1">
      <alignment vertical="top" wrapText="1"/>
    </xf>
    <xf numFmtId="0" fontId="61" fillId="0" borderId="21" xfId="0" applyFont="1" applyBorder="1" applyAlignment="1">
      <alignment horizontal="center" vertical="top" wrapText="1"/>
    </xf>
    <xf numFmtId="2" fontId="61" fillId="0" borderId="24" xfId="0" applyNumberFormat="1" applyFont="1" applyBorder="1" applyAlignment="1">
      <alignment horizontal="right"/>
    </xf>
    <xf numFmtId="0" fontId="61" fillId="0" borderId="8" xfId="0" applyFont="1" applyBorder="1" applyAlignment="1">
      <alignment horizontal="center" vertical="top" wrapText="1"/>
    </xf>
    <xf numFmtId="0" fontId="62" fillId="0" borderId="21" xfId="0" applyFont="1" applyBorder="1" applyAlignment="1">
      <alignment horizontal="left" vertical="top" wrapText="1"/>
    </xf>
    <xf numFmtId="0" fontId="61" fillId="0" borderId="21" xfId="0" applyFont="1" applyBorder="1" applyAlignment="1">
      <alignment horizontal="center"/>
    </xf>
    <xf numFmtId="2" fontId="61" fillId="0" borderId="21" xfId="0" applyNumberFormat="1" applyFont="1" applyBorder="1" applyAlignment="1">
      <alignment horizontal="right"/>
    </xf>
    <xf numFmtId="0" fontId="62" fillId="0" borderId="29" xfId="0" applyFont="1" applyBorder="1" applyAlignment="1">
      <alignment vertical="top" wrapText="1"/>
    </xf>
    <xf numFmtId="0" fontId="61" fillId="0" borderId="29" xfId="0" applyFont="1" applyBorder="1" applyAlignment="1">
      <alignment horizontal="center" vertical="top" wrapText="1"/>
    </xf>
    <xf numFmtId="2" fontId="61" fillId="0" borderId="57" xfId="0" applyNumberFormat="1" applyFont="1" applyBorder="1" applyAlignment="1">
      <alignment horizontal="right"/>
    </xf>
    <xf numFmtId="0" fontId="62" fillId="0" borderId="11" xfId="0" applyFont="1" applyBorder="1" applyAlignment="1">
      <alignment horizontal="center" vertical="top" wrapText="1"/>
    </xf>
    <xf numFmtId="0" fontId="62" fillId="0" borderId="26" xfId="0" applyFont="1" applyBorder="1" applyAlignment="1">
      <alignment vertical="top" wrapText="1"/>
    </xf>
    <xf numFmtId="0" fontId="61" fillId="0" borderId="26" xfId="0" applyFont="1" applyBorder="1" applyAlignment="1">
      <alignment horizontal="center" vertical="top" wrapText="1"/>
    </xf>
    <xf numFmtId="2" fontId="61" fillId="0" borderId="52" xfId="0" applyNumberFormat="1" applyFont="1" applyBorder="1" applyAlignment="1">
      <alignment horizontal="right"/>
    </xf>
    <xf numFmtId="0" fontId="63" fillId="0" borderId="0" xfId="0" applyFont="1" applyBorder="1"/>
    <xf numFmtId="0" fontId="63" fillId="0" borderId="0" xfId="0" applyFont="1"/>
    <xf numFmtId="0" fontId="60" fillId="0" borderId="36" xfId="0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2" fontId="63" fillId="4" borderId="42" xfId="0" applyNumberFormat="1" applyFont="1" applyFill="1" applyBorder="1" applyAlignment="1">
      <alignment horizontal="right"/>
    </xf>
    <xf numFmtId="0" fontId="62" fillId="0" borderId="25" xfId="0" applyFont="1" applyBorder="1" applyAlignment="1">
      <alignment horizontal="center" vertical="top" wrapText="1"/>
    </xf>
    <xf numFmtId="0" fontId="62" fillId="0" borderId="22" xfId="0" applyFont="1" applyBorder="1" applyAlignment="1">
      <alignment vertical="top" wrapText="1"/>
    </xf>
    <xf numFmtId="0" fontId="62" fillId="0" borderId="22" xfId="0" applyFont="1" applyBorder="1" applyAlignment="1">
      <alignment horizontal="center" vertical="top" wrapText="1"/>
    </xf>
    <xf numFmtId="0" fontId="61" fillId="0" borderId="22" xfId="0" applyFont="1" applyBorder="1" applyAlignment="1">
      <alignment horizontal="center" vertical="top" wrapText="1"/>
    </xf>
    <xf numFmtId="2" fontId="61" fillId="0" borderId="38" xfId="0" applyNumberFormat="1" applyFont="1" applyBorder="1" applyAlignment="1">
      <alignment horizontal="right"/>
    </xf>
    <xf numFmtId="0" fontId="62" fillId="0" borderId="8" xfId="0" applyFont="1" applyBorder="1" applyAlignment="1">
      <alignment horizontal="center" vertical="top" wrapText="1"/>
    </xf>
    <xf numFmtId="0" fontId="62" fillId="0" borderId="21" xfId="0" applyFont="1" applyBorder="1" applyAlignment="1">
      <alignment horizontal="center" vertical="top" wrapText="1"/>
    </xf>
    <xf numFmtId="0" fontId="62" fillId="0" borderId="43" xfId="0" applyFont="1" applyFill="1" applyBorder="1" applyAlignment="1">
      <alignment horizontal="center" vertical="top" wrapText="1"/>
    </xf>
    <xf numFmtId="0" fontId="62" fillId="0" borderId="29" xfId="0" applyFont="1" applyBorder="1" applyAlignment="1">
      <alignment horizontal="left" vertical="top" wrapText="1"/>
    </xf>
    <xf numFmtId="0" fontId="62" fillId="0" borderId="29" xfId="0" applyFont="1" applyBorder="1" applyAlignment="1">
      <alignment horizontal="center" vertical="top" wrapText="1"/>
    </xf>
    <xf numFmtId="0" fontId="61" fillId="0" borderId="29" xfId="0" applyFont="1" applyBorder="1" applyAlignment="1">
      <alignment horizontal="center" wrapText="1"/>
    </xf>
    <xf numFmtId="2" fontId="61" fillId="0" borderId="30" xfId="0" applyNumberFormat="1" applyFont="1" applyBorder="1" applyAlignment="1">
      <alignment horizontal="right"/>
    </xf>
    <xf numFmtId="0" fontId="62" fillId="0" borderId="11" xfId="0" applyFont="1" applyFill="1" applyBorder="1" applyAlignment="1">
      <alignment horizontal="center" vertical="top" wrapText="1"/>
    </xf>
    <xf numFmtId="0" fontId="62" fillId="0" borderId="26" xfId="0" applyFont="1" applyBorder="1" applyAlignment="1">
      <alignment horizontal="left" vertical="top" wrapText="1"/>
    </xf>
    <xf numFmtId="0" fontId="62" fillId="0" borderId="26" xfId="0" applyFont="1" applyBorder="1" applyAlignment="1">
      <alignment horizontal="center" vertical="top" wrapText="1"/>
    </xf>
    <xf numFmtId="0" fontId="61" fillId="0" borderId="26" xfId="0" applyFont="1" applyBorder="1" applyAlignment="1">
      <alignment horizontal="center" wrapText="1"/>
    </xf>
    <xf numFmtId="2" fontId="61" fillId="0" borderId="27" xfId="0" applyNumberFormat="1" applyFont="1" applyBorder="1" applyAlignment="1">
      <alignment horizontal="right"/>
    </xf>
    <xf numFmtId="0" fontId="61" fillId="0" borderId="0" xfId="0" applyFont="1" applyBorder="1"/>
    <xf numFmtId="0" fontId="61" fillId="0" borderId="0" xfId="0" applyFont="1"/>
    <xf numFmtId="0" fontId="62" fillId="0" borderId="21" xfId="0" applyFont="1" applyFill="1" applyBorder="1" applyAlignment="1">
      <alignment vertical="top" wrapText="1"/>
    </xf>
    <xf numFmtId="1" fontId="61" fillId="0" borderId="21" xfId="0" applyNumberFormat="1" applyFont="1" applyBorder="1" applyAlignment="1">
      <alignment horizontal="center"/>
    </xf>
    <xf numFmtId="0" fontId="62" fillId="0" borderId="29" xfId="0" applyFont="1" applyFill="1" applyBorder="1" applyAlignment="1">
      <alignment vertical="top" wrapText="1"/>
    </xf>
    <xf numFmtId="1" fontId="61" fillId="0" borderId="29" xfId="0" applyNumberFormat="1" applyFont="1" applyBorder="1" applyAlignment="1">
      <alignment horizontal="center"/>
    </xf>
    <xf numFmtId="0" fontId="62" fillId="0" borderId="43" xfId="0" applyFont="1" applyBorder="1" applyAlignment="1">
      <alignment horizontal="center" vertical="top" wrapText="1"/>
    </xf>
    <xf numFmtId="2" fontId="63" fillId="4" borderId="20" xfId="0" applyNumberFormat="1" applyFont="1" applyFill="1" applyBorder="1" applyAlignment="1">
      <alignment horizontal="right"/>
    </xf>
    <xf numFmtId="0" fontId="59" fillId="0" borderId="15" xfId="0" applyFont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top" wrapText="1"/>
    </xf>
    <xf numFmtId="0" fontId="61" fillId="0" borderId="35" xfId="0" applyFont="1" applyBorder="1" applyAlignment="1">
      <alignment vertical="top" wrapText="1"/>
    </xf>
    <xf numFmtId="0" fontId="61" fillId="0" borderId="31" xfId="0" applyFont="1" applyBorder="1" applyAlignment="1">
      <alignment horizontal="center"/>
    </xf>
    <xf numFmtId="0" fontId="61" fillId="0" borderId="22" xfId="0" applyFont="1" applyBorder="1" applyAlignment="1">
      <alignment horizontal="left" vertical="top" wrapText="1"/>
    </xf>
    <xf numFmtId="0" fontId="61" fillId="0" borderId="22" xfId="0" applyFont="1" applyBorder="1" applyAlignment="1">
      <alignment horizontal="center" wrapText="1"/>
    </xf>
    <xf numFmtId="4" fontId="61" fillId="0" borderId="32" xfId="0" applyNumberFormat="1" applyFont="1" applyBorder="1"/>
    <xf numFmtId="0" fontId="61" fillId="0" borderId="17" xfId="0" applyFont="1" applyBorder="1" applyAlignment="1">
      <alignment horizontal="center"/>
    </xf>
    <xf numFmtId="0" fontId="61" fillId="0" borderId="21" xfId="0" applyFont="1" applyBorder="1" applyAlignment="1">
      <alignment horizontal="left" vertical="top" wrapText="1"/>
    </xf>
    <xf numFmtId="0" fontId="61" fillId="0" borderId="21" xfId="0" applyFont="1" applyBorder="1" applyAlignment="1">
      <alignment horizontal="center" wrapText="1"/>
    </xf>
    <xf numFmtId="4" fontId="61" fillId="0" borderId="10" xfId="0" applyNumberFormat="1" applyFont="1" applyBorder="1"/>
    <xf numFmtId="0" fontId="61" fillId="0" borderId="29" xfId="0" applyFont="1" applyBorder="1" applyAlignment="1">
      <alignment horizontal="left" vertical="top" wrapText="1"/>
    </xf>
    <xf numFmtId="4" fontId="61" fillId="0" borderId="56" xfId="0" applyNumberFormat="1" applyFont="1" applyBorder="1"/>
    <xf numFmtId="0" fontId="61" fillId="0" borderId="18" xfId="0" applyFont="1" applyBorder="1" applyAlignment="1">
      <alignment horizontal="center"/>
    </xf>
    <xf numFmtId="0" fontId="61" fillId="0" borderId="26" xfId="0" applyFont="1" applyBorder="1" applyAlignment="1">
      <alignment horizontal="left" vertical="top" wrapText="1"/>
    </xf>
    <xf numFmtId="164" fontId="61" fillId="0" borderId="13" xfId="0" applyNumberFormat="1" applyFont="1" applyBorder="1"/>
    <xf numFmtId="0" fontId="61" fillId="0" borderId="0" xfId="0" applyFont="1" applyAlignment="1">
      <alignment horizontal="center"/>
    </xf>
    <xf numFmtId="0" fontId="60" fillId="0" borderId="19" xfId="0" applyFont="1" applyBorder="1" applyAlignment="1">
      <alignment horizontal="center"/>
    </xf>
    <xf numFmtId="0" fontId="60" fillId="0" borderId="39" xfId="0" applyFont="1" applyBorder="1" applyAlignment="1">
      <alignment horizontal="center"/>
    </xf>
    <xf numFmtId="4" fontId="63" fillId="4" borderId="20" xfId="0" applyNumberFormat="1" applyFont="1" applyFill="1" applyBorder="1"/>
    <xf numFmtId="0" fontId="61" fillId="0" borderId="51" xfId="0" applyFont="1" applyBorder="1" applyAlignment="1">
      <alignment horizontal="center" wrapText="1"/>
    </xf>
    <xf numFmtId="2" fontId="61" fillId="0" borderId="25" xfId="0" applyNumberFormat="1" applyFont="1" applyBorder="1" applyAlignment="1">
      <alignment horizontal="right" wrapText="1"/>
    </xf>
    <xf numFmtId="2" fontId="61" fillId="0" borderId="32" xfId="0" applyNumberFormat="1" applyFont="1" applyBorder="1" applyAlignment="1">
      <alignment horizontal="right"/>
    </xf>
    <xf numFmtId="0" fontId="61" fillId="0" borderId="50" xfId="0" applyFont="1" applyBorder="1" applyAlignment="1">
      <alignment horizontal="center" wrapText="1"/>
    </xf>
    <xf numFmtId="2" fontId="61" fillId="0" borderId="8" xfId="0" applyNumberFormat="1" applyFont="1" applyBorder="1" applyAlignment="1">
      <alignment horizontal="right" wrapText="1"/>
    </xf>
    <xf numFmtId="2" fontId="61" fillId="0" borderId="10" xfId="0" applyNumberFormat="1" applyFont="1" applyBorder="1" applyAlignment="1">
      <alignment horizontal="right"/>
    </xf>
    <xf numFmtId="0" fontId="61" fillId="0" borderId="52" xfId="0" applyFont="1" applyBorder="1" applyAlignment="1">
      <alignment horizontal="center" wrapText="1"/>
    </xf>
    <xf numFmtId="2" fontId="61" fillId="0" borderId="11" xfId="0" applyNumberFormat="1" applyFont="1" applyBorder="1" applyAlignment="1">
      <alignment horizontal="right" wrapText="1"/>
    </xf>
    <xf numFmtId="2" fontId="61" fillId="0" borderId="13" xfId="0" applyNumberFormat="1" applyFont="1" applyBorder="1" applyAlignment="1">
      <alignment horizontal="right"/>
    </xf>
    <xf numFmtId="0" fontId="60" fillId="0" borderId="34" xfId="0" applyFont="1" applyBorder="1" applyAlignment="1">
      <alignment horizontal="center"/>
    </xf>
    <xf numFmtId="4" fontId="63" fillId="4" borderId="42" xfId="0" applyNumberFormat="1" applyFont="1" applyFill="1" applyBorder="1"/>
    <xf numFmtId="0" fontId="61" fillId="0" borderId="45" xfId="0" applyFont="1" applyBorder="1" applyAlignment="1">
      <alignment horizontal="center"/>
    </xf>
    <xf numFmtId="0" fontId="62" fillId="0" borderId="46" xfId="0" applyFont="1" applyBorder="1" applyAlignment="1">
      <alignment horizontal="left"/>
    </xf>
    <xf numFmtId="2" fontId="61" fillId="0" borderId="46" xfId="0" applyNumberFormat="1" applyFont="1" applyBorder="1" applyAlignment="1">
      <alignment horizontal="center"/>
    </xf>
    <xf numFmtId="1" fontId="61" fillId="0" borderId="46" xfId="0" applyNumberFormat="1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64" fillId="0" borderId="21" xfId="0" applyFont="1" applyBorder="1" applyAlignment="1">
      <alignment horizontal="center" vertical="top" wrapText="1"/>
    </xf>
    <xf numFmtId="0" fontId="61" fillId="0" borderId="43" xfId="0" applyFont="1" applyBorder="1" applyAlignment="1">
      <alignment horizontal="center"/>
    </xf>
    <xf numFmtId="0" fontId="64" fillId="0" borderId="29" xfId="0" applyFont="1" applyBorder="1" applyAlignment="1">
      <alignment horizontal="center" vertical="top" wrapText="1"/>
    </xf>
    <xf numFmtId="0" fontId="61" fillId="0" borderId="11" xfId="0" applyFont="1" applyBorder="1" applyAlignment="1">
      <alignment horizontal="center"/>
    </xf>
    <xf numFmtId="0" fontId="64" fillId="0" borderId="26" xfId="0" applyFont="1" applyBorder="1" applyAlignment="1">
      <alignment horizontal="center" vertical="top" wrapText="1"/>
    </xf>
    <xf numFmtId="0" fontId="61" fillId="0" borderId="25" xfId="0" applyFont="1" applyBorder="1" applyAlignment="1">
      <alignment horizontal="center"/>
    </xf>
    <xf numFmtId="0" fontId="64" fillId="0" borderId="22" xfId="0" applyFont="1" applyBorder="1" applyAlignment="1">
      <alignment horizontal="center" vertical="top" wrapText="1"/>
    </xf>
    <xf numFmtId="2" fontId="61" fillId="0" borderId="51" xfId="0" applyNumberFormat="1" applyFont="1" applyBorder="1" applyAlignment="1">
      <alignment horizontal="right"/>
    </xf>
    <xf numFmtId="2" fontId="61" fillId="0" borderId="50" xfId="0" applyNumberFormat="1" applyFont="1" applyBorder="1" applyAlignment="1">
      <alignment horizontal="right"/>
    </xf>
    <xf numFmtId="0" fontId="61" fillId="0" borderId="21" xfId="0" applyNumberFormat="1" applyFont="1" applyBorder="1" applyAlignment="1">
      <alignment horizontal="center"/>
    </xf>
    <xf numFmtId="0" fontId="61" fillId="0" borderId="21" xfId="0" applyFont="1" applyBorder="1" applyAlignment="1">
      <alignment horizontal="left"/>
    </xf>
    <xf numFmtId="0" fontId="61" fillId="0" borderId="29" xfId="0" applyFont="1" applyBorder="1" applyAlignment="1">
      <alignment horizontal="center"/>
    </xf>
    <xf numFmtId="0" fontId="61" fillId="0" borderId="11" xfId="0" applyFont="1" applyBorder="1"/>
    <xf numFmtId="0" fontId="62" fillId="0" borderId="21" xfId="0" applyFont="1" applyBorder="1" applyAlignment="1">
      <alignment wrapText="1"/>
    </xf>
    <xf numFmtId="2" fontId="61" fillId="0" borderId="21" xfId="0" applyNumberFormat="1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0" fontId="62" fillId="0" borderId="8" xfId="0" applyFont="1" applyFill="1" applyBorder="1" applyAlignment="1">
      <alignment horizontal="center" vertical="top" wrapText="1"/>
    </xf>
    <xf numFmtId="0" fontId="59" fillId="0" borderId="4" xfId="0" applyFont="1" applyBorder="1" applyAlignment="1">
      <alignment horizontal="center" vertical="top" wrapText="1"/>
    </xf>
    <xf numFmtId="0" fontId="59" fillId="0" borderId="23" xfId="0" applyFont="1" applyBorder="1" applyAlignment="1">
      <alignment horizontal="center" vertical="top" wrapText="1"/>
    </xf>
    <xf numFmtId="0" fontId="59" fillId="0" borderId="26" xfId="0" applyFont="1" applyBorder="1" applyAlignment="1">
      <alignment horizontal="center" vertical="top" wrapText="1"/>
    </xf>
    <xf numFmtId="0" fontId="62" fillId="0" borderId="45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61" fillId="0" borderId="46" xfId="0" applyFont="1" applyBorder="1" applyAlignment="1">
      <alignment horizontal="center"/>
    </xf>
    <xf numFmtId="0" fontId="61" fillId="0" borderId="47" xfId="0" applyFont="1" applyBorder="1"/>
    <xf numFmtId="0" fontId="62" fillId="0" borderId="8" xfId="0" applyFont="1" applyBorder="1" applyAlignment="1">
      <alignment horizontal="center"/>
    </xf>
    <xf numFmtId="0" fontId="62" fillId="0" borderId="21" xfId="0" applyFont="1" applyBorder="1" applyAlignment="1">
      <alignment horizontal="left"/>
    </xf>
    <xf numFmtId="0" fontId="62" fillId="0" borderId="21" xfId="0" applyFont="1" applyBorder="1" applyAlignment="1">
      <alignment horizontal="center"/>
    </xf>
    <xf numFmtId="164" fontId="61" fillId="0" borderId="24" xfId="0" applyNumberFormat="1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6" xfId="0" applyFont="1" applyBorder="1" applyAlignment="1">
      <alignment horizontal="left"/>
    </xf>
    <xf numFmtId="0" fontId="62" fillId="0" borderId="26" xfId="0" applyFont="1" applyBorder="1" applyAlignment="1">
      <alignment horizontal="center"/>
    </xf>
    <xf numFmtId="164" fontId="61" fillId="0" borderId="27" xfId="0" applyNumberFormat="1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63" fillId="4" borderId="42" xfId="0" applyFont="1" applyFill="1" applyBorder="1" applyAlignment="1">
      <alignment horizontal="center"/>
    </xf>
    <xf numFmtId="4" fontId="63" fillId="4" borderId="41" xfId="0" applyNumberFormat="1" applyFont="1" applyFill="1" applyBorder="1" applyAlignment="1">
      <alignment horizontal="right"/>
    </xf>
    <xf numFmtId="0" fontId="61" fillId="0" borderId="19" xfId="0" applyFont="1" applyBorder="1" applyAlignment="1">
      <alignment horizontal="center"/>
    </xf>
    <xf numFmtId="0" fontId="64" fillId="0" borderId="60" xfId="0" applyFont="1" applyBorder="1" applyAlignment="1">
      <alignment horizontal="center" vertical="top" wrapText="1"/>
    </xf>
    <xf numFmtId="1" fontId="61" fillId="0" borderId="60" xfId="0" applyNumberFormat="1" applyFont="1" applyBorder="1" applyAlignment="1">
      <alignment horizontal="center" wrapText="1"/>
    </xf>
    <xf numFmtId="4" fontId="61" fillId="0" borderId="60" xfId="0" applyNumberFormat="1" applyFont="1" applyBorder="1" applyAlignment="1">
      <alignment horizontal="right"/>
    </xf>
    <xf numFmtId="0" fontId="60" fillId="0" borderId="28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63" fillId="4" borderId="20" xfId="0" applyFont="1" applyFill="1" applyBorder="1" applyAlignment="1">
      <alignment horizontal="center"/>
    </xf>
    <xf numFmtId="4" fontId="63" fillId="4" borderId="61" xfId="0" applyNumberFormat="1" applyFont="1" applyFill="1" applyBorder="1" applyAlignment="1">
      <alignment horizontal="right"/>
    </xf>
    <xf numFmtId="0" fontId="61" fillId="0" borderId="60" xfId="0" applyFont="1" applyBorder="1" applyAlignment="1">
      <alignment horizontal="center" vertical="top" wrapText="1"/>
    </xf>
    <xf numFmtId="0" fontId="60" fillId="7" borderId="58" xfId="0" applyFont="1" applyFill="1" applyBorder="1" applyAlignment="1">
      <alignment horizontal="center"/>
    </xf>
    <xf numFmtId="0" fontId="60" fillId="7" borderId="42" xfId="0" applyFont="1" applyFill="1" applyBorder="1" applyAlignment="1">
      <alignment horizontal="center"/>
    </xf>
    <xf numFmtId="2" fontId="60" fillId="0" borderId="67" xfId="0" applyNumberFormat="1" applyFont="1" applyFill="1" applyBorder="1" applyAlignment="1">
      <alignment horizontal="right"/>
    </xf>
    <xf numFmtId="2" fontId="60" fillId="0" borderId="65" xfId="0" applyNumberFormat="1" applyFont="1" applyFill="1" applyBorder="1" applyAlignment="1">
      <alignment horizontal="right"/>
    </xf>
    <xf numFmtId="2" fontId="60" fillId="0" borderId="63" xfId="0" applyNumberFormat="1" applyFont="1" applyFill="1" applyBorder="1" applyAlignment="1">
      <alignment horizontal="right"/>
    </xf>
    <xf numFmtId="2" fontId="63" fillId="7" borderId="20" xfId="0" applyNumberFormat="1" applyFont="1" applyFill="1" applyBorder="1" applyAlignment="1">
      <alignment horizontal="right"/>
    </xf>
    <xf numFmtId="0" fontId="35" fillId="0" borderId="0" xfId="0" applyFont="1" applyBorder="1"/>
    <xf numFmtId="0" fontId="35" fillId="0" borderId="0" xfId="0" applyFont="1"/>
    <xf numFmtId="0" fontId="32" fillId="0" borderId="36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65" fillId="4" borderId="20" xfId="0" applyNumberFormat="1" applyFont="1" applyFill="1" applyBorder="1" applyAlignment="1">
      <alignment horizontal="right"/>
    </xf>
    <xf numFmtId="0" fontId="61" fillId="0" borderId="14" xfId="0" applyFont="1" applyBorder="1" applyAlignment="1">
      <alignment horizontal="center"/>
    </xf>
    <xf numFmtId="0" fontId="64" fillId="0" borderId="9" xfId="0" applyFont="1" applyBorder="1" applyAlignment="1">
      <alignment horizontal="center" vertical="top" wrapText="1"/>
    </xf>
    <xf numFmtId="1" fontId="61" fillId="0" borderId="9" xfId="0" applyNumberFormat="1" applyFont="1" applyBorder="1" applyAlignment="1">
      <alignment horizontal="center" wrapText="1"/>
    </xf>
    <xf numFmtId="4" fontId="61" fillId="0" borderId="9" xfId="0" applyNumberFormat="1" applyFont="1" applyBorder="1" applyAlignment="1">
      <alignment horizontal="right"/>
    </xf>
    <xf numFmtId="3" fontId="46" fillId="9" borderId="3" xfId="0" applyNumberFormat="1" applyFont="1" applyFill="1" applyBorder="1" applyAlignment="1">
      <alignment horizontal="center"/>
    </xf>
    <xf numFmtId="4" fontId="46" fillId="0" borderId="3" xfId="0" applyNumberFormat="1" applyFont="1" applyBorder="1" applyAlignment="1">
      <alignment horizontal="right"/>
    </xf>
    <xf numFmtId="4" fontId="46" fillId="9" borderId="3" xfId="0" applyNumberFormat="1" applyFont="1" applyFill="1" applyBorder="1" applyAlignment="1">
      <alignment horizontal="right"/>
    </xf>
    <xf numFmtId="3" fontId="29" fillId="0" borderId="3" xfId="0" applyNumberFormat="1" applyFont="1" applyBorder="1" applyAlignment="1">
      <alignment horizontal="center"/>
    </xf>
    <xf numFmtId="4" fontId="29" fillId="0" borderId="58" xfId="0" applyNumberFormat="1" applyFont="1" applyBorder="1" applyAlignment="1">
      <alignment horizontal="right"/>
    </xf>
    <xf numFmtId="3" fontId="46" fillId="9" borderId="18" xfId="0" applyNumberFormat="1" applyFont="1" applyFill="1" applyBorder="1" applyAlignment="1">
      <alignment horizontal="center"/>
    </xf>
    <xf numFmtId="4" fontId="46" fillId="0" borderId="18" xfId="0" applyNumberFormat="1" applyFont="1" applyBorder="1" applyAlignment="1">
      <alignment horizontal="right"/>
    </xf>
    <xf numFmtId="4" fontId="46" fillId="9" borderId="18" xfId="0" applyNumberFormat="1" applyFont="1" applyFill="1" applyBorder="1" applyAlignment="1">
      <alignment horizontal="right"/>
    </xf>
    <xf numFmtId="3" fontId="29" fillId="0" borderId="18" xfId="0" applyNumberFormat="1" applyFont="1" applyBorder="1" applyAlignment="1">
      <alignment horizontal="center"/>
    </xf>
    <xf numFmtId="4" fontId="29" fillId="0" borderId="63" xfId="0" applyNumberFormat="1" applyFont="1" applyBorder="1" applyAlignment="1">
      <alignment horizontal="right"/>
    </xf>
    <xf numFmtId="3" fontId="42" fillId="5" borderId="36" xfId="0" applyNumberFormat="1" applyFont="1" applyFill="1" applyBorder="1" applyAlignment="1">
      <alignment horizontal="center"/>
    </xf>
    <xf numFmtId="4" fontId="42" fillId="5" borderId="36" xfId="0" applyNumberFormat="1" applyFont="1" applyFill="1" applyBorder="1" applyAlignment="1">
      <alignment horizontal="right"/>
    </xf>
    <xf numFmtId="3" fontId="29" fillId="3" borderId="36" xfId="0" applyNumberFormat="1" applyFont="1" applyFill="1" applyBorder="1" applyAlignment="1">
      <alignment horizontal="center"/>
    </xf>
    <xf numFmtId="4" fontId="29" fillId="3" borderId="42" xfId="0" applyNumberFormat="1" applyFont="1" applyFill="1" applyBorder="1" applyAlignment="1">
      <alignment horizontal="right"/>
    </xf>
    <xf numFmtId="1" fontId="61" fillId="0" borderId="26" xfId="0" applyNumberFormat="1" applyFont="1" applyBorder="1" applyAlignment="1">
      <alignment horizontal="center" wrapText="1"/>
    </xf>
    <xf numFmtId="4" fontId="61" fillId="0" borderId="26" xfId="0" applyNumberFormat="1" applyFont="1" applyBorder="1" applyAlignment="1">
      <alignment horizontal="right"/>
    </xf>
    <xf numFmtId="0" fontId="64" fillId="0" borderId="9" xfId="0" applyFont="1" applyBorder="1" applyAlignment="1">
      <alignment horizontal="left" vertical="top" wrapText="1"/>
    </xf>
    <xf numFmtId="0" fontId="64" fillId="0" borderId="26" xfId="0" applyFont="1" applyBorder="1" applyAlignment="1">
      <alignment horizontal="left" vertical="top" wrapText="1"/>
    </xf>
    <xf numFmtId="0" fontId="64" fillId="0" borderId="60" xfId="0" applyFont="1" applyBorder="1" applyAlignment="1">
      <alignment horizontal="left" vertical="top" wrapText="1"/>
    </xf>
    <xf numFmtId="1" fontId="63" fillId="4" borderId="42" xfId="0" applyNumberFormat="1" applyFont="1" applyFill="1" applyBorder="1" applyAlignment="1">
      <alignment horizontal="center"/>
    </xf>
    <xf numFmtId="0" fontId="48" fillId="10" borderId="28" xfId="0" applyFont="1" applyFill="1" applyBorder="1" applyAlignment="1">
      <alignment horizontal="center"/>
    </xf>
    <xf numFmtId="1" fontId="48" fillId="10" borderId="2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65" fillId="4" borderId="36" xfId="0" applyNumberFormat="1" applyFont="1" applyFill="1" applyBorder="1" applyAlignment="1">
      <alignment horizontal="right"/>
    </xf>
    <xf numFmtId="0" fontId="32" fillId="0" borderId="28" xfId="0" applyFont="1" applyBorder="1" applyAlignment="1">
      <alignment horizontal="center"/>
    </xf>
    <xf numFmtId="0" fontId="59" fillId="0" borderId="9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42" fillId="2" borderId="68" xfId="0" applyFont="1" applyFill="1" applyBorder="1" applyAlignment="1">
      <alignment horizontal="center"/>
    </xf>
    <xf numFmtId="0" fontId="60" fillId="0" borderId="23" xfId="0" applyFont="1" applyBorder="1" applyAlignment="1">
      <alignment horizontal="center"/>
    </xf>
    <xf numFmtId="2" fontId="65" fillId="4" borderId="42" xfId="0" applyNumberFormat="1" applyFont="1" applyFill="1" applyBorder="1" applyAlignment="1">
      <alignment horizontal="right"/>
    </xf>
    <xf numFmtId="0" fontId="33" fillId="0" borderId="8" xfId="0" applyFont="1" applyFill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top" wrapText="1"/>
    </xf>
    <xf numFmtId="4" fontId="43" fillId="0" borderId="49" xfId="0" applyNumberFormat="1" applyFont="1" applyBorder="1"/>
    <xf numFmtId="3" fontId="43" fillId="0" borderId="25" xfId="0" applyNumberFormat="1" applyFont="1" applyFill="1" applyBorder="1" applyAlignment="1">
      <alignment horizontal="center"/>
    </xf>
    <xf numFmtId="0" fontId="61" fillId="0" borderId="21" xfId="0" applyFont="1" applyBorder="1" applyAlignment="1">
      <alignment vertical="top" wrapText="1"/>
    </xf>
    <xf numFmtId="0" fontId="61" fillId="0" borderId="29" xfId="0" applyFont="1" applyBorder="1" applyAlignment="1">
      <alignment vertical="top" wrapText="1"/>
    </xf>
    <xf numFmtId="0" fontId="35" fillId="0" borderId="21" xfId="0" applyFont="1" applyBorder="1" applyAlignment="1">
      <alignment horizontal="left"/>
    </xf>
    <xf numFmtId="1" fontId="35" fillId="0" borderId="21" xfId="0" applyNumberFormat="1" applyFont="1" applyBorder="1" applyAlignment="1">
      <alignment horizontal="center"/>
    </xf>
    <xf numFmtId="2" fontId="67" fillId="4" borderId="42" xfId="0" applyNumberFormat="1" applyFont="1" applyFill="1" applyBorder="1" applyAlignment="1">
      <alignment horizontal="right"/>
    </xf>
    <xf numFmtId="2" fontId="68" fillId="2" borderId="42" xfId="0" applyNumberFormat="1" applyFont="1" applyFill="1" applyBorder="1" applyAlignment="1">
      <alignment horizontal="right"/>
    </xf>
    <xf numFmtId="2" fontId="69" fillId="3" borderId="42" xfId="0" applyNumberFormat="1" applyFont="1" applyFill="1" applyBorder="1" applyAlignment="1">
      <alignment horizontal="right"/>
    </xf>
    <xf numFmtId="0" fontId="42" fillId="2" borderId="3" xfId="0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61" fillId="0" borderId="45" xfId="0" applyFont="1" applyFill="1" applyBorder="1" applyAlignment="1">
      <alignment horizontal="center"/>
    </xf>
    <xf numFmtId="0" fontId="61" fillId="0" borderId="46" xfId="0" applyFont="1" applyFill="1" applyBorder="1" applyAlignment="1">
      <alignment wrapText="1"/>
    </xf>
    <xf numFmtId="0" fontId="61" fillId="0" borderId="46" xfId="0" applyFont="1" applyFill="1" applyBorder="1" applyAlignment="1">
      <alignment horizontal="center" wrapText="1"/>
    </xf>
    <xf numFmtId="0" fontId="61" fillId="0" borderId="46" xfId="0" applyFont="1" applyFill="1" applyBorder="1" applyAlignment="1">
      <alignment horizontal="center"/>
    </xf>
    <xf numFmtId="2" fontId="61" fillId="0" borderId="64" xfId="0" applyNumberFormat="1" applyFont="1" applyFill="1" applyBorder="1" applyAlignment="1">
      <alignment horizontal="right"/>
    </xf>
    <xf numFmtId="4" fontId="46" fillId="0" borderId="62" xfId="0" applyNumberFormat="1" applyFont="1" applyBorder="1" applyAlignment="1">
      <alignment horizontal="right"/>
    </xf>
    <xf numFmtId="4" fontId="46" fillId="9" borderId="62" xfId="0" applyNumberFormat="1" applyFont="1" applyFill="1" applyBorder="1" applyAlignment="1">
      <alignment horizontal="right"/>
    </xf>
    <xf numFmtId="4" fontId="29" fillId="0" borderId="62" xfId="0" applyNumberFormat="1" applyFont="1" applyBorder="1" applyAlignment="1">
      <alignment horizontal="right"/>
    </xf>
    <xf numFmtId="0" fontId="61" fillId="0" borderId="11" xfId="0" applyFont="1" applyFill="1" applyBorder="1" applyAlignment="1">
      <alignment horizontal="center"/>
    </xf>
    <xf numFmtId="0" fontId="61" fillId="0" borderId="26" xfId="0" applyFont="1" applyFill="1" applyBorder="1"/>
    <xf numFmtId="0" fontId="61" fillId="0" borderId="26" xfId="0" applyFont="1" applyFill="1" applyBorder="1" applyAlignment="1">
      <alignment horizontal="center"/>
    </xf>
    <xf numFmtId="2" fontId="61" fillId="0" borderId="52" xfId="0" applyNumberFormat="1" applyFont="1" applyFill="1" applyBorder="1" applyAlignment="1">
      <alignment horizontal="right"/>
    </xf>
    <xf numFmtId="4" fontId="46" fillId="0" borderId="63" xfId="0" applyNumberFormat="1" applyFont="1" applyBorder="1" applyAlignment="1">
      <alignment horizontal="right"/>
    </xf>
    <xf numFmtId="4" fontId="46" fillId="9" borderId="63" xfId="0" applyNumberFormat="1" applyFont="1" applyFill="1" applyBorder="1" applyAlignment="1">
      <alignment horizontal="right"/>
    </xf>
    <xf numFmtId="0" fontId="61" fillId="0" borderId="0" xfId="0" applyFont="1" applyBorder="1" applyAlignment="1">
      <alignment horizontal="center"/>
    </xf>
    <xf numFmtId="0" fontId="60" fillId="0" borderId="54" xfId="0" applyFont="1" applyBorder="1" applyAlignment="1">
      <alignment horizontal="center"/>
    </xf>
    <xf numFmtId="2" fontId="63" fillId="4" borderId="36" xfId="0" applyNumberFormat="1" applyFont="1" applyFill="1" applyBorder="1" applyAlignment="1">
      <alignment horizontal="right"/>
    </xf>
    <xf numFmtId="0" fontId="61" fillId="0" borderId="19" xfId="0" applyFont="1" applyFill="1" applyBorder="1" applyAlignment="1">
      <alignment horizontal="center"/>
    </xf>
    <xf numFmtId="0" fontId="61" fillId="0" borderId="60" xfId="0" applyFont="1" applyFill="1" applyBorder="1" applyAlignment="1">
      <alignment wrapText="1"/>
    </xf>
    <xf numFmtId="0" fontId="61" fillId="0" borderId="60" xfId="0" applyFont="1" applyFill="1" applyBorder="1" applyAlignment="1">
      <alignment horizontal="center" wrapText="1"/>
    </xf>
    <xf numFmtId="0" fontId="61" fillId="0" borderId="60" xfId="0" applyFont="1" applyFill="1" applyBorder="1" applyAlignment="1">
      <alignment horizontal="center"/>
    </xf>
    <xf numFmtId="2" fontId="61" fillId="0" borderId="39" xfId="0" applyNumberFormat="1" applyFont="1" applyFill="1" applyBorder="1" applyAlignment="1">
      <alignment horizontal="right"/>
    </xf>
    <xf numFmtId="4" fontId="46" fillId="0" borderId="20" xfId="0" applyNumberFormat="1" applyFont="1" applyBorder="1" applyAlignment="1">
      <alignment horizontal="right"/>
    </xf>
    <xf numFmtId="4" fontId="46" fillId="9" borderId="20" xfId="0" applyNumberFormat="1" applyFont="1" applyFill="1" applyBorder="1" applyAlignment="1">
      <alignment horizontal="right"/>
    </xf>
    <xf numFmtId="0" fontId="60" fillId="0" borderId="68" xfId="0" applyFont="1" applyBorder="1" applyAlignment="1">
      <alignment horizontal="center"/>
    </xf>
    <xf numFmtId="2" fontId="63" fillId="4" borderId="28" xfId="0" applyNumberFormat="1" applyFont="1" applyFill="1" applyBorder="1" applyAlignment="1">
      <alignment horizontal="right"/>
    </xf>
    <xf numFmtId="0" fontId="61" fillId="0" borderId="9" xfId="0" applyFont="1" applyBorder="1" applyAlignment="1">
      <alignment vertical="top" wrapText="1"/>
    </xf>
    <xf numFmtId="3" fontId="46" fillId="9" borderId="48" xfId="0" applyNumberFormat="1" applyFont="1" applyFill="1" applyBorder="1" applyAlignment="1">
      <alignment horizontal="center"/>
    </xf>
    <xf numFmtId="3" fontId="43" fillId="0" borderId="45" xfId="0" applyNumberFormat="1" applyFont="1" applyBorder="1" applyAlignment="1">
      <alignment horizontal="center"/>
    </xf>
    <xf numFmtId="3" fontId="46" fillId="9" borderId="33" xfId="0" applyNumberFormat="1" applyFont="1" applyFill="1" applyBorder="1" applyAlignment="1">
      <alignment horizontal="center"/>
    </xf>
    <xf numFmtId="4" fontId="46" fillId="9" borderId="32" xfId="0" applyNumberFormat="1" applyFont="1" applyFill="1" applyBorder="1"/>
    <xf numFmtId="0" fontId="61" fillId="0" borderId="34" xfId="0" applyFont="1" applyBorder="1" applyAlignment="1">
      <alignment horizontal="center" vertical="top" wrapText="1"/>
    </xf>
    <xf numFmtId="0" fontId="61" fillId="0" borderId="26" xfId="0" applyFont="1" applyBorder="1" applyAlignment="1">
      <alignment vertical="top" wrapText="1"/>
    </xf>
    <xf numFmtId="3" fontId="46" fillId="9" borderId="40" xfId="0" applyNumberFormat="1" applyFont="1" applyFill="1" applyBorder="1" applyAlignment="1">
      <alignment horizontal="center"/>
    </xf>
    <xf numFmtId="1" fontId="60" fillId="0" borderId="36" xfId="0" applyNumberFormat="1" applyFont="1" applyFill="1" applyBorder="1" applyAlignment="1">
      <alignment horizontal="center"/>
    </xf>
    <xf numFmtId="1" fontId="61" fillId="0" borderId="21" xfId="0" applyNumberFormat="1" applyFont="1" applyBorder="1" applyAlignment="1">
      <alignment horizontal="right"/>
    </xf>
    <xf numFmtId="4" fontId="46" fillId="0" borderId="45" xfId="0" applyNumberFormat="1" applyFont="1" applyBorder="1"/>
    <xf numFmtId="4" fontId="46" fillId="0" borderId="25" xfId="0" applyNumberFormat="1" applyFont="1" applyBorder="1"/>
    <xf numFmtId="4" fontId="46" fillId="0" borderId="34" xfId="0" applyNumberFormat="1" applyFont="1" applyBorder="1"/>
    <xf numFmtId="4" fontId="46" fillId="9" borderId="41" xfId="0" applyNumberFormat="1" applyFont="1" applyFill="1" applyBorder="1"/>
    <xf numFmtId="0" fontId="51" fillId="0" borderId="0" xfId="0" applyFont="1" applyBorder="1"/>
    <xf numFmtId="0" fontId="71" fillId="0" borderId="36" xfId="0" applyFont="1" applyBorder="1" applyAlignment="1">
      <alignment horizontal="center"/>
    </xf>
    <xf numFmtId="0" fontId="71" fillId="0" borderId="23" xfId="0" applyFont="1" applyBorder="1" applyAlignment="1">
      <alignment horizontal="center"/>
    </xf>
    <xf numFmtId="1" fontId="60" fillId="0" borderId="21" xfId="0" applyNumberFormat="1" applyFont="1" applyBorder="1" applyAlignment="1">
      <alignment horizontal="center"/>
    </xf>
    <xf numFmtId="0" fontId="61" fillId="0" borderId="21" xfId="0" applyFont="1" applyFill="1" applyBorder="1" applyAlignment="1">
      <alignment horizontal="center"/>
    </xf>
    <xf numFmtId="0" fontId="73" fillId="0" borderId="14" xfId="0" applyFont="1" applyBorder="1" applyAlignment="1">
      <alignment horizontal="center" vertical="top" wrapText="1"/>
    </xf>
    <xf numFmtId="0" fontId="73" fillId="0" borderId="9" xfId="0" applyFont="1" applyBorder="1" applyAlignment="1">
      <alignment horizontal="center" vertical="top" wrapText="1"/>
    </xf>
    <xf numFmtId="0" fontId="73" fillId="0" borderId="34" xfId="0" applyFont="1" applyBorder="1" applyAlignment="1">
      <alignment horizontal="center" vertical="top" wrapText="1"/>
    </xf>
    <xf numFmtId="0" fontId="73" fillId="0" borderId="35" xfId="0" applyFont="1" applyBorder="1" applyAlignment="1">
      <alignment horizontal="center" vertical="top" wrapText="1"/>
    </xf>
    <xf numFmtId="1" fontId="64" fillId="0" borderId="26" xfId="0" applyNumberFormat="1" applyFont="1" applyBorder="1" applyAlignment="1">
      <alignment horizontal="center" vertical="top" wrapText="1"/>
    </xf>
    <xf numFmtId="0" fontId="51" fillId="0" borderId="45" xfId="0" applyFont="1" applyBorder="1" applyAlignment="1">
      <alignment horizontal="center"/>
    </xf>
    <xf numFmtId="0" fontId="70" fillId="0" borderId="46" xfId="0" applyFont="1" applyBorder="1" applyAlignment="1">
      <alignment horizontal="left"/>
    </xf>
    <xf numFmtId="0" fontId="51" fillId="0" borderId="46" xfId="0" applyFont="1" applyBorder="1" applyAlignment="1">
      <alignment horizontal="center"/>
    </xf>
    <xf numFmtId="1" fontId="51" fillId="0" borderId="46" xfId="0" applyNumberFormat="1" applyFont="1" applyBorder="1" applyAlignment="1">
      <alignment horizontal="center"/>
    </xf>
    <xf numFmtId="4" fontId="51" fillId="0" borderId="47" xfId="0" applyNumberFormat="1" applyFont="1" applyBorder="1" applyAlignment="1">
      <alignment horizontal="right"/>
    </xf>
    <xf numFmtId="4" fontId="46" fillId="9" borderId="49" xfId="0" applyNumberFormat="1" applyFont="1" applyFill="1" applyBorder="1"/>
    <xf numFmtId="0" fontId="51" fillId="0" borderId="8" xfId="0" applyFont="1" applyBorder="1" applyAlignment="1">
      <alignment horizontal="center"/>
    </xf>
    <xf numFmtId="0" fontId="70" fillId="0" borderId="21" xfId="0" applyFont="1" applyBorder="1" applyAlignment="1">
      <alignment horizontal="left"/>
    </xf>
    <xf numFmtId="0" fontId="51" fillId="0" borderId="21" xfId="0" applyFont="1" applyBorder="1" applyAlignment="1">
      <alignment horizontal="center"/>
    </xf>
    <xf numFmtId="1" fontId="51" fillId="0" borderId="21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right"/>
    </xf>
    <xf numFmtId="4" fontId="46" fillId="0" borderId="8" xfId="0" applyNumberFormat="1" applyFont="1" applyBorder="1"/>
    <xf numFmtId="4" fontId="46" fillId="9" borderId="10" xfId="0" applyNumberFormat="1" applyFont="1" applyFill="1" applyBorder="1"/>
    <xf numFmtId="0" fontId="51" fillId="0" borderId="21" xfId="0" applyFont="1" applyBorder="1"/>
    <xf numFmtId="0" fontId="51" fillId="0" borderId="11" xfId="0" applyFont="1" applyBorder="1" applyAlignment="1">
      <alignment horizontal="center"/>
    </xf>
    <xf numFmtId="0" fontId="70" fillId="0" borderId="26" xfId="0" applyFont="1" applyBorder="1" applyAlignment="1">
      <alignment horizontal="left"/>
    </xf>
    <xf numFmtId="0" fontId="51" fillId="0" borderId="26" xfId="0" applyFont="1" applyBorder="1"/>
    <xf numFmtId="0" fontId="51" fillId="0" borderId="26" xfId="0" applyFont="1" applyBorder="1" applyAlignment="1">
      <alignment horizontal="center"/>
    </xf>
    <xf numFmtId="4" fontId="51" fillId="0" borderId="27" xfId="0" applyNumberFormat="1" applyFont="1" applyBorder="1" applyAlignment="1">
      <alignment horizontal="right"/>
    </xf>
    <xf numFmtId="4" fontId="46" fillId="0" borderId="11" xfId="0" applyNumberFormat="1" applyFont="1" applyBorder="1"/>
    <xf numFmtId="4" fontId="46" fillId="9" borderId="13" xfId="0" applyNumberFormat="1" applyFont="1" applyFill="1" applyBorder="1"/>
    <xf numFmtId="0" fontId="51" fillId="0" borderId="0" xfId="0" applyFont="1" applyBorder="1" applyAlignment="1">
      <alignment horizontal="center"/>
    </xf>
    <xf numFmtId="4" fontId="72" fillId="4" borderId="20" xfId="0" applyNumberFormat="1" applyFont="1" applyFill="1" applyBorder="1" applyAlignment="1">
      <alignment horizontal="right"/>
    </xf>
    <xf numFmtId="4" fontId="47" fillId="2" borderId="42" xfId="0" applyNumberFormat="1" applyFont="1" applyFill="1" applyBorder="1" applyAlignment="1">
      <alignment horizontal="right"/>
    </xf>
    <xf numFmtId="4" fontId="48" fillId="3" borderId="42" xfId="0" applyNumberFormat="1" applyFont="1" applyFill="1" applyBorder="1" applyAlignment="1">
      <alignment horizontal="right"/>
    </xf>
    <xf numFmtId="4" fontId="2" fillId="0" borderId="54" xfId="0" applyNumberFormat="1" applyFont="1" applyBorder="1"/>
    <xf numFmtId="4" fontId="2" fillId="9" borderId="42" xfId="0" applyNumberFormat="1" applyFont="1" applyFill="1" applyBorder="1"/>
    <xf numFmtId="4" fontId="12" fillId="0" borderId="41" xfId="0" applyNumberFormat="1" applyFont="1" applyBorder="1"/>
    <xf numFmtId="3" fontId="2" fillId="9" borderId="69" xfId="0" applyNumberFormat="1" applyFont="1" applyFill="1" applyBorder="1" applyAlignment="1">
      <alignment horizontal="center"/>
    </xf>
    <xf numFmtId="4" fontId="2" fillId="0" borderId="53" xfId="0" applyNumberFormat="1" applyFont="1" applyBorder="1"/>
    <xf numFmtId="4" fontId="2" fillId="9" borderId="58" xfId="0" applyNumberFormat="1" applyFont="1" applyFill="1" applyBorder="1"/>
    <xf numFmtId="4" fontId="12" fillId="0" borderId="69" xfId="0" applyNumberFormat="1" applyFont="1" applyBorder="1"/>
    <xf numFmtId="3" fontId="2" fillId="9" borderId="10" xfId="0" applyNumberFormat="1" applyFont="1" applyFill="1" applyBorder="1" applyAlignment="1">
      <alignment horizontal="center"/>
    </xf>
    <xf numFmtId="4" fontId="2" fillId="0" borderId="73" xfId="0" applyNumberFormat="1" applyFont="1" applyBorder="1"/>
    <xf numFmtId="4" fontId="2" fillId="9" borderId="65" xfId="0" applyNumberFormat="1" applyFont="1" applyFill="1" applyBorder="1"/>
    <xf numFmtId="4" fontId="12" fillId="0" borderId="10" xfId="0" applyNumberFormat="1" applyFont="1" applyBorder="1"/>
    <xf numFmtId="0" fontId="35" fillId="0" borderId="19" xfId="0" applyFont="1" applyBorder="1" applyAlignment="1">
      <alignment horizontal="center"/>
    </xf>
    <xf numFmtId="0" fontId="35" fillId="0" borderId="60" xfId="0" applyFont="1" applyBorder="1" applyAlignment="1">
      <alignment horizontal="left"/>
    </xf>
    <xf numFmtId="0" fontId="35" fillId="0" borderId="60" xfId="0" applyFont="1" applyBorder="1" applyAlignment="1">
      <alignment horizontal="center"/>
    </xf>
    <xf numFmtId="4" fontId="35" fillId="0" borderId="66" xfId="0" applyNumberFormat="1" applyFont="1" applyBorder="1" applyAlignment="1">
      <alignment horizontal="right"/>
    </xf>
    <xf numFmtId="0" fontId="32" fillId="0" borderId="20" xfId="0" applyFont="1" applyBorder="1" applyAlignment="1">
      <alignment horizontal="center"/>
    </xf>
    <xf numFmtId="0" fontId="65" fillId="4" borderId="20" xfId="0" applyFont="1" applyFill="1" applyBorder="1" applyAlignment="1">
      <alignment horizontal="center"/>
    </xf>
    <xf numFmtId="4" fontId="65" fillId="4" borderId="20" xfId="0" applyNumberFormat="1" applyFont="1" applyFill="1" applyBorder="1" applyAlignment="1">
      <alignment horizontal="right"/>
    </xf>
    <xf numFmtId="0" fontId="35" fillId="0" borderId="14" xfId="0" applyFont="1" applyBorder="1" applyAlignment="1">
      <alignment horizontal="center"/>
    </xf>
    <xf numFmtId="0" fontId="35" fillId="0" borderId="9" xfId="0" applyFont="1" applyBorder="1" applyAlignment="1">
      <alignment horizontal="left"/>
    </xf>
    <xf numFmtId="0" fontId="35" fillId="0" borderId="9" xfId="0" applyFont="1" applyBorder="1" applyAlignment="1">
      <alignment horizontal="center"/>
    </xf>
    <xf numFmtId="4" fontId="35" fillId="0" borderId="5" xfId="0" applyNumberFormat="1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4" fontId="35" fillId="0" borderId="24" xfId="0" applyNumberFormat="1" applyFont="1" applyBorder="1" applyAlignment="1">
      <alignment horizontal="right"/>
    </xf>
    <xf numFmtId="0" fontId="35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left"/>
    </xf>
    <xf numFmtId="0" fontId="35" fillId="0" borderId="35" xfId="0" applyFont="1" applyBorder="1" applyAlignment="1">
      <alignment horizontal="center"/>
    </xf>
    <xf numFmtId="4" fontId="35" fillId="0" borderId="37" xfId="0" applyNumberFormat="1" applyFont="1" applyBorder="1" applyAlignment="1">
      <alignment horizontal="right"/>
    </xf>
    <xf numFmtId="0" fontId="38" fillId="0" borderId="9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wrapText="1"/>
    </xf>
    <xf numFmtId="164" fontId="35" fillId="0" borderId="5" xfId="0" applyNumberFormat="1" applyFont="1" applyBorder="1"/>
    <xf numFmtId="0" fontId="38" fillId="0" borderId="21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wrapText="1"/>
    </xf>
    <xf numFmtId="164" fontId="35" fillId="0" borderId="24" xfId="0" applyNumberFormat="1" applyFont="1" applyBorder="1"/>
    <xf numFmtId="0" fontId="37" fillId="0" borderId="26" xfId="0" applyFont="1" applyBorder="1" applyAlignment="1">
      <alignment horizontal="center" wrapText="1"/>
    </xf>
    <xf numFmtId="164" fontId="35" fillId="0" borderId="27" xfId="0" applyNumberFormat="1" applyFont="1" applyBorder="1"/>
    <xf numFmtId="0" fontId="38" fillId="0" borderId="0" xfId="0" applyFont="1" applyBorder="1" applyAlignment="1">
      <alignment horizontal="center" vertical="top" wrapText="1"/>
    </xf>
    <xf numFmtId="0" fontId="38" fillId="0" borderId="35" xfId="0" applyFont="1" applyBorder="1" applyAlignment="1">
      <alignment horizontal="center" vertical="top" wrapText="1"/>
    </xf>
    <xf numFmtId="0" fontId="37" fillId="0" borderId="35" xfId="0" applyFont="1" applyBorder="1" applyAlignment="1">
      <alignment horizontal="center" wrapText="1"/>
    </xf>
    <xf numFmtId="164" fontId="35" fillId="0" borderId="37" xfId="0" applyNumberFormat="1" applyFont="1" applyBorder="1"/>
    <xf numFmtId="1" fontId="33" fillId="0" borderId="26" xfId="0" applyNumberFormat="1" applyFont="1" applyBorder="1" applyAlignment="1">
      <alignment horizontal="center" vertical="top" wrapText="1"/>
    </xf>
    <xf numFmtId="0" fontId="35" fillId="0" borderId="45" xfId="0" applyFont="1" applyBorder="1" applyAlignment="1">
      <alignment horizontal="center"/>
    </xf>
    <xf numFmtId="0" fontId="66" fillId="0" borderId="46" xfId="0" applyFont="1" applyBorder="1" applyAlignment="1">
      <alignment horizontal="left"/>
    </xf>
    <xf numFmtId="0" fontId="35" fillId="0" borderId="46" xfId="0" applyFont="1" applyBorder="1" applyAlignment="1">
      <alignment horizontal="center"/>
    </xf>
    <xf numFmtId="1" fontId="35" fillId="0" borderId="46" xfId="0" applyNumberFormat="1" applyFont="1" applyBorder="1" applyAlignment="1">
      <alignment horizontal="center"/>
    </xf>
    <xf numFmtId="4" fontId="35" fillId="0" borderId="47" xfId="0" applyNumberFormat="1" applyFont="1" applyBorder="1" applyAlignment="1">
      <alignment horizontal="right"/>
    </xf>
    <xf numFmtId="0" fontId="66" fillId="0" borderId="21" xfId="0" applyFont="1" applyBorder="1" applyAlignment="1">
      <alignment horizontal="left"/>
    </xf>
    <xf numFmtId="0" fontId="66" fillId="0" borderId="26" xfId="0" applyFont="1" applyBorder="1" applyAlignment="1">
      <alignment horizontal="left"/>
    </xf>
    <xf numFmtId="0" fontId="35" fillId="0" borderId="26" xfId="0" applyFont="1" applyBorder="1"/>
    <xf numFmtId="0" fontId="35" fillId="0" borderId="26" xfId="0" applyFont="1" applyBorder="1" applyAlignment="1">
      <alignment horizontal="center"/>
    </xf>
    <xf numFmtId="4" fontId="35" fillId="0" borderId="27" xfId="0" applyNumberFormat="1" applyFont="1" applyBorder="1" applyAlignment="1">
      <alignment horizontal="right"/>
    </xf>
    <xf numFmtId="1" fontId="34" fillId="0" borderId="21" xfId="0" applyNumberFormat="1" applyFont="1" applyBorder="1" applyAlignment="1">
      <alignment horizontal="center" wrapText="1"/>
    </xf>
    <xf numFmtId="0" fontId="59" fillId="0" borderId="9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42" fillId="2" borderId="68" xfId="0" applyFont="1" applyFill="1" applyBorder="1" applyAlignment="1">
      <alignment horizontal="center"/>
    </xf>
    <xf numFmtId="0" fontId="60" fillId="0" borderId="23" xfId="0" applyFont="1" applyBorder="1" applyAlignment="1">
      <alignment horizontal="center"/>
    </xf>
    <xf numFmtId="2" fontId="36" fillId="0" borderId="63" xfId="0" applyNumberFormat="1" applyFont="1" applyBorder="1"/>
    <xf numFmtId="0" fontId="61" fillId="0" borderId="0" xfId="0" applyFont="1" applyFill="1"/>
    <xf numFmtId="0" fontId="60" fillId="0" borderId="0" xfId="0" applyFont="1" applyFill="1" applyBorder="1" applyAlignment="1">
      <alignment horizontal="center"/>
    </xf>
    <xf numFmtId="2" fontId="67" fillId="0" borderId="0" xfId="0" applyNumberFormat="1" applyFont="1" applyFill="1" applyBorder="1" applyAlignment="1">
      <alignment horizontal="right"/>
    </xf>
    <xf numFmtId="2" fontId="68" fillId="0" borderId="0" xfId="0" applyNumberFormat="1" applyFont="1" applyFill="1" applyBorder="1" applyAlignment="1">
      <alignment horizontal="right"/>
    </xf>
    <xf numFmtId="2" fontId="69" fillId="0" borderId="0" xfId="0" applyNumberFormat="1" applyFont="1" applyFill="1" applyBorder="1" applyAlignment="1">
      <alignment horizontal="right"/>
    </xf>
    <xf numFmtId="0" fontId="74" fillId="0" borderId="0" xfId="0" applyFont="1"/>
    <xf numFmtId="0" fontId="25" fillId="0" borderId="28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75" fillId="0" borderId="28" xfId="0" applyFont="1" applyBorder="1" applyAlignment="1">
      <alignment horizontal="center" vertical="center"/>
    </xf>
    <xf numFmtId="0" fontId="75" fillId="0" borderId="20" xfId="0" applyFont="1" applyBorder="1" applyAlignment="1">
      <alignment horizontal="left" vertical="center" wrapText="1"/>
    </xf>
    <xf numFmtId="0" fontId="77" fillId="0" borderId="0" xfId="0" applyFont="1"/>
    <xf numFmtId="0" fontId="18" fillId="11" borderId="42" xfId="0" applyFont="1" applyFill="1" applyBorder="1" applyAlignment="1">
      <alignment horizontal="center"/>
    </xf>
    <xf numFmtId="2" fontId="58" fillId="10" borderId="20" xfId="0" applyNumberFormat="1" applyFont="1" applyFill="1" applyBorder="1" applyAlignment="1">
      <alignment horizontal="right" vertical="center"/>
    </xf>
    <xf numFmtId="2" fontId="76" fillId="6" borderId="20" xfId="0" applyNumberFormat="1" applyFont="1" applyFill="1" applyBorder="1" applyAlignment="1">
      <alignment horizontal="right" vertical="center"/>
    </xf>
    <xf numFmtId="0" fontId="24" fillId="0" borderId="77" xfId="0" applyFont="1" applyBorder="1" applyAlignment="1">
      <alignment horizontal="center"/>
    </xf>
    <xf numFmtId="0" fontId="24" fillId="0" borderId="62" xfId="0" applyFont="1" applyBorder="1"/>
    <xf numFmtId="2" fontId="36" fillId="0" borderId="62" xfId="0" applyNumberFormat="1" applyFont="1" applyBorder="1"/>
    <xf numFmtId="2" fontId="36" fillId="0" borderId="62" xfId="0" applyNumberFormat="1" applyFont="1" applyFill="1" applyBorder="1"/>
    <xf numFmtId="2" fontId="26" fillId="0" borderId="62" xfId="0" applyNumberFormat="1" applyFont="1" applyFill="1" applyBorder="1"/>
    <xf numFmtId="0" fontId="25" fillId="0" borderId="3" xfId="0" applyFont="1" applyBorder="1" applyAlignment="1">
      <alignment horizontal="center" vertical="center"/>
    </xf>
    <xf numFmtId="0" fontId="25" fillId="0" borderId="58" xfId="0" applyFont="1" applyBorder="1" applyAlignment="1">
      <alignment horizontal="left" vertical="center" wrapText="1"/>
    </xf>
    <xf numFmtId="2" fontId="56" fillId="9" borderId="20" xfId="0" applyNumberFormat="1" applyFont="1" applyFill="1" applyBorder="1" applyAlignment="1">
      <alignment horizontal="right" vertical="center"/>
    </xf>
    <xf numFmtId="2" fontId="78" fillId="12" borderId="20" xfId="0" applyNumberFormat="1" applyFont="1" applyFill="1" applyBorder="1" applyAlignment="1">
      <alignment horizontal="right" vertical="center"/>
    </xf>
    <xf numFmtId="0" fontId="24" fillId="0" borderId="28" xfId="0" applyFont="1" applyBorder="1" applyAlignment="1">
      <alignment horizontal="center"/>
    </xf>
    <xf numFmtId="0" fontId="24" fillId="0" borderId="20" xfId="0" applyFont="1" applyBorder="1"/>
    <xf numFmtId="2" fontId="36" fillId="0" borderId="20" xfId="0" applyNumberFormat="1" applyFont="1" applyBorder="1"/>
    <xf numFmtId="2" fontId="36" fillId="0" borderId="20" xfId="0" applyNumberFormat="1" applyFont="1" applyFill="1" applyBorder="1"/>
    <xf numFmtId="2" fontId="26" fillId="0" borderId="20" xfId="0" applyNumberFormat="1" applyFont="1" applyFill="1" applyBorder="1"/>
    <xf numFmtId="2" fontId="16" fillId="0" borderId="20" xfId="0" applyNumberFormat="1" applyFont="1" applyFill="1" applyBorder="1"/>
    <xf numFmtId="0" fontId="75" fillId="0" borderId="3" xfId="0" applyFont="1" applyBorder="1" applyAlignment="1">
      <alignment horizontal="center" vertical="center"/>
    </xf>
    <xf numFmtId="0" fontId="75" fillId="0" borderId="58" xfId="0" applyFont="1" applyBorder="1" applyAlignment="1">
      <alignment horizontal="left" vertical="center" wrapText="1"/>
    </xf>
    <xf numFmtId="2" fontId="58" fillId="10" borderId="58" xfId="0" applyNumberFormat="1" applyFont="1" applyFill="1" applyBorder="1" applyAlignment="1">
      <alignment horizontal="right" vertical="center"/>
    </xf>
    <xf numFmtId="2" fontId="76" fillId="6" borderId="58" xfId="0" applyNumberFormat="1" applyFont="1" applyFill="1" applyBorder="1" applyAlignment="1">
      <alignment horizontal="right" vertical="center"/>
    </xf>
    <xf numFmtId="0" fontId="77" fillId="0" borderId="0" xfId="0" applyFont="1" applyFill="1" applyBorder="1"/>
    <xf numFmtId="0" fontId="7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2" fontId="58" fillId="0" borderId="0" xfId="0" applyNumberFormat="1" applyFont="1" applyFill="1" applyBorder="1" applyAlignment="1">
      <alignment horizontal="right" vertical="center"/>
    </xf>
    <xf numFmtId="2" fontId="76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center"/>
    </xf>
    <xf numFmtId="0" fontId="24" fillId="0" borderId="58" xfId="0" applyFont="1" applyBorder="1"/>
    <xf numFmtId="2" fontId="36" fillId="0" borderId="58" xfId="0" applyNumberFormat="1" applyFont="1" applyBorder="1"/>
    <xf numFmtId="2" fontId="36" fillId="0" borderId="58" xfId="0" applyNumberFormat="1" applyFont="1" applyFill="1" applyBorder="1"/>
    <xf numFmtId="2" fontId="26" fillId="0" borderId="58" xfId="0" applyNumberFormat="1" applyFont="1" applyFill="1" applyBorder="1"/>
    <xf numFmtId="0" fontId="75" fillId="0" borderId="36" xfId="0" applyFont="1" applyBorder="1" applyAlignment="1">
      <alignment horizontal="center" vertical="center"/>
    </xf>
    <xf numFmtId="0" fontId="75" fillId="0" borderId="42" xfId="0" applyFont="1" applyBorder="1" applyAlignment="1">
      <alignment horizontal="left" vertical="center" wrapText="1"/>
    </xf>
    <xf numFmtId="2" fontId="58" fillId="10" borderId="42" xfId="0" applyNumberFormat="1" applyFont="1" applyFill="1" applyBorder="1" applyAlignment="1">
      <alignment horizontal="right" vertical="center"/>
    </xf>
    <xf numFmtId="2" fontId="76" fillId="6" borderId="42" xfId="0" applyNumberFormat="1" applyFont="1" applyFill="1" applyBorder="1" applyAlignment="1">
      <alignment horizontal="right" vertical="center"/>
    </xf>
    <xf numFmtId="2" fontId="20" fillId="11" borderId="42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80" fillId="0" borderId="28" xfId="0" applyFont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81" fillId="0" borderId="28" xfId="0" applyFont="1" applyBorder="1" applyAlignment="1">
      <alignment horizontal="left" vertical="center"/>
    </xf>
    <xf numFmtId="0" fontId="82" fillId="0" borderId="3" xfId="0" applyFont="1" applyBorder="1" applyAlignment="1">
      <alignment horizontal="left" vertical="center"/>
    </xf>
    <xf numFmtId="0" fontId="24" fillId="0" borderId="77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82" fillId="0" borderId="28" xfId="0" applyFont="1" applyBorder="1" applyAlignment="1">
      <alignment horizontal="left" vertical="center"/>
    </xf>
    <xf numFmtId="0" fontId="24" fillId="0" borderId="18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81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/>
    </xf>
    <xf numFmtId="0" fontId="81" fillId="0" borderId="36" xfId="0" applyFont="1" applyBorder="1" applyAlignment="1">
      <alignment horizontal="left" vertical="center"/>
    </xf>
    <xf numFmtId="2" fontId="76" fillId="6" borderId="20" xfId="0" applyNumberFormat="1" applyFont="1" applyFill="1" applyBorder="1"/>
    <xf numFmtId="2" fontId="20" fillId="11" borderId="20" xfId="0" applyNumberFormat="1" applyFont="1" applyFill="1" applyBorder="1"/>
    <xf numFmtId="0" fontId="61" fillId="0" borderId="21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79" fillId="0" borderId="0" xfId="0" applyFont="1" applyAlignment="1">
      <alignment horizontal="left"/>
    </xf>
    <xf numFmtId="0" fontId="85" fillId="0" borderId="0" xfId="0" applyFont="1" applyAlignment="1">
      <alignment horizontal="center"/>
    </xf>
    <xf numFmtId="0" fontId="52" fillId="0" borderId="16" xfId="0" applyFont="1" applyBorder="1" applyAlignment="1">
      <alignment horizontal="center" vertical="top" wrapText="1"/>
    </xf>
    <xf numFmtId="0" fontId="52" fillId="0" borderId="3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9" xfId="0" applyFont="1" applyBorder="1" applyAlignment="1">
      <alignment horizontal="center" vertical="top" wrapText="1"/>
    </xf>
    <xf numFmtId="0" fontId="52" fillId="0" borderId="34" xfId="0" applyFont="1" applyBorder="1" applyAlignment="1">
      <alignment horizontal="center" vertical="top" wrapText="1"/>
    </xf>
    <xf numFmtId="0" fontId="62" fillId="0" borderId="25" xfId="0" applyFont="1" applyFill="1" applyBorder="1" applyAlignment="1">
      <alignment horizontal="center" vertical="top" wrapText="1"/>
    </xf>
    <xf numFmtId="0" fontId="62" fillId="0" borderId="22" xfId="0" applyFont="1" applyBorder="1" applyAlignment="1">
      <alignment horizontal="left" vertical="top" wrapText="1"/>
    </xf>
    <xf numFmtId="0" fontId="29" fillId="0" borderId="28" xfId="0" applyFont="1" applyBorder="1" applyAlignment="1">
      <alignment horizontal="center"/>
    </xf>
    <xf numFmtId="0" fontId="52" fillId="0" borderId="20" xfId="0" applyFont="1" applyBorder="1" applyAlignment="1">
      <alignment horizontal="center" vertical="top" wrapText="1"/>
    </xf>
    <xf numFmtId="0" fontId="24" fillId="0" borderId="42" xfId="0" applyFont="1" applyBorder="1"/>
    <xf numFmtId="0" fontId="74" fillId="0" borderId="58" xfId="0" applyFont="1" applyBorder="1" applyAlignment="1">
      <alignment horizontal="center"/>
    </xf>
    <xf numFmtId="0" fontId="74" fillId="0" borderId="42" xfId="0" applyFont="1" applyBorder="1" applyAlignment="1">
      <alignment horizontal="center"/>
    </xf>
    <xf numFmtId="2" fontId="16" fillId="0" borderId="77" xfId="0" applyNumberFormat="1" applyFont="1" applyFill="1" applyBorder="1"/>
    <xf numFmtId="2" fontId="16" fillId="0" borderId="17" xfId="0" applyNumberFormat="1" applyFont="1" applyFill="1" applyBorder="1"/>
    <xf numFmtId="2" fontId="16" fillId="0" borderId="31" xfId="0" applyNumberFormat="1" applyFont="1" applyFill="1" applyBorder="1"/>
    <xf numFmtId="4" fontId="16" fillId="0" borderId="31" xfId="0" applyNumberFormat="1" applyFont="1" applyBorder="1"/>
    <xf numFmtId="2" fontId="16" fillId="0" borderId="18" xfId="0" applyNumberFormat="1" applyFont="1" applyFill="1" applyBorder="1"/>
    <xf numFmtId="0" fontId="19" fillId="0" borderId="36" xfId="0" applyFont="1" applyFill="1" applyBorder="1" applyAlignment="1">
      <alignment horizontal="center"/>
    </xf>
    <xf numFmtId="2" fontId="20" fillId="11" borderId="28" xfId="0" applyNumberFormat="1" applyFont="1" applyFill="1" applyBorder="1" applyAlignment="1">
      <alignment horizontal="right" vertical="center"/>
    </xf>
    <xf numFmtId="2" fontId="18" fillId="11" borderId="28" xfId="0" applyNumberFormat="1" applyFont="1" applyFill="1" applyBorder="1" applyAlignment="1">
      <alignment horizontal="right" vertical="center"/>
    </xf>
    <xf numFmtId="0" fontId="74" fillId="0" borderId="59" xfId="0" applyFont="1" applyBorder="1" applyAlignment="1">
      <alignment horizontal="center"/>
    </xf>
    <xf numFmtId="0" fontId="77" fillId="0" borderId="59" xfId="0" applyFont="1" applyBorder="1"/>
    <xf numFmtId="0" fontId="74" fillId="0" borderId="59" xfId="0" applyFont="1" applyBorder="1"/>
    <xf numFmtId="0" fontId="85" fillId="0" borderId="65" xfId="0" applyFont="1" applyBorder="1" applyAlignment="1">
      <alignment horizontal="center" vertical="center"/>
    </xf>
    <xf numFmtId="2" fontId="16" fillId="0" borderId="28" xfId="0" applyNumberFormat="1" applyFont="1" applyFill="1" applyBorder="1"/>
    <xf numFmtId="0" fontId="24" fillId="0" borderId="28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2" fontId="36" fillId="0" borderId="20" xfId="0" applyNumberFormat="1" applyFont="1" applyBorder="1" applyAlignment="1">
      <alignment vertical="center"/>
    </xf>
    <xf numFmtId="2" fontId="36" fillId="0" borderId="20" xfId="0" applyNumberFormat="1" applyFont="1" applyFill="1" applyBorder="1" applyAlignment="1">
      <alignment vertical="center"/>
    </xf>
    <xf numFmtId="2" fontId="26" fillId="0" borderId="20" xfId="0" applyNumberFormat="1" applyFont="1" applyFill="1" applyBorder="1" applyAlignment="1">
      <alignment vertical="center"/>
    </xf>
    <xf numFmtId="2" fontId="16" fillId="0" borderId="28" xfId="0" applyNumberFormat="1" applyFont="1" applyFill="1" applyBorder="1" applyAlignment="1">
      <alignment vertical="center"/>
    </xf>
    <xf numFmtId="2" fontId="20" fillId="11" borderId="3" xfId="0" applyNumberFormat="1" applyFont="1" applyFill="1" applyBorder="1" applyAlignment="1">
      <alignment horizontal="right" vertical="center"/>
    </xf>
    <xf numFmtId="0" fontId="85" fillId="0" borderId="65" xfId="0" applyFont="1" applyBorder="1" applyAlignment="1">
      <alignment horizontal="center" vertical="center" wrapText="1"/>
    </xf>
    <xf numFmtId="2" fontId="16" fillId="0" borderId="3" xfId="0" applyNumberFormat="1" applyFont="1" applyFill="1" applyBorder="1"/>
    <xf numFmtId="0" fontId="85" fillId="0" borderId="63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5" fillId="0" borderId="63" xfId="0" applyFont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top" wrapText="1"/>
    </xf>
    <xf numFmtId="0" fontId="83" fillId="0" borderId="26" xfId="0" applyFont="1" applyFill="1" applyBorder="1" applyAlignment="1">
      <alignment horizontal="center" vertical="top" wrapText="1"/>
    </xf>
    <xf numFmtId="0" fontId="84" fillId="0" borderId="26" xfId="0" applyFont="1" applyFill="1" applyBorder="1" applyAlignment="1">
      <alignment horizontal="center" vertical="top" wrapText="1"/>
    </xf>
    <xf numFmtId="2" fontId="29" fillId="0" borderId="27" xfId="0" applyNumberFormat="1" applyFont="1" applyFill="1" applyBorder="1" applyAlignment="1">
      <alignment horizontal="right"/>
    </xf>
    <xf numFmtId="0" fontId="35" fillId="0" borderId="43" xfId="0" applyFont="1" applyBorder="1" applyAlignment="1">
      <alignment horizontal="center"/>
    </xf>
    <xf numFmtId="0" fontId="66" fillId="0" borderId="29" xfId="0" applyFont="1" applyBorder="1" applyAlignment="1">
      <alignment horizontal="left"/>
    </xf>
    <xf numFmtId="0" fontId="35" fillId="0" borderId="29" xfId="0" applyFont="1" applyBorder="1" applyAlignment="1">
      <alignment horizontal="center"/>
    </xf>
    <xf numFmtId="1" fontId="35" fillId="0" borderId="29" xfId="0" applyNumberFormat="1" applyFont="1" applyBorder="1" applyAlignment="1">
      <alignment horizontal="center"/>
    </xf>
    <xf numFmtId="4" fontId="35" fillId="0" borderId="30" xfId="0" applyNumberFormat="1" applyFont="1" applyBorder="1" applyAlignment="1">
      <alignment horizontal="right"/>
    </xf>
    <xf numFmtId="4" fontId="2" fillId="0" borderId="43" xfId="0" applyNumberFormat="1" applyFont="1" applyBorder="1"/>
    <xf numFmtId="3" fontId="2" fillId="9" borderId="57" xfId="0" applyNumberFormat="1" applyFont="1" applyFill="1" applyBorder="1" applyAlignment="1">
      <alignment horizontal="center"/>
    </xf>
    <xf numFmtId="4" fontId="2" fillId="0" borderId="71" xfId="0" applyNumberFormat="1" applyFont="1" applyBorder="1"/>
    <xf numFmtId="4" fontId="2" fillId="9" borderId="56" xfId="0" applyNumberFormat="1" applyFont="1" applyFill="1" applyBorder="1"/>
    <xf numFmtId="0" fontId="34" fillId="0" borderId="21" xfId="0" applyFont="1" applyFill="1" applyBorder="1" applyAlignment="1">
      <alignment horizontal="left"/>
    </xf>
    <xf numFmtId="1" fontId="34" fillId="0" borderId="21" xfId="0" applyNumberFormat="1" applyFont="1" applyFill="1" applyBorder="1" applyAlignment="1">
      <alignment horizontal="center" wrapText="1"/>
    </xf>
    <xf numFmtId="1" fontId="34" fillId="0" borderId="21" xfId="0" applyNumberFormat="1" applyFont="1" applyFill="1" applyBorder="1" applyAlignment="1">
      <alignment horizontal="center"/>
    </xf>
    <xf numFmtId="2" fontId="35" fillId="0" borderId="57" xfId="0" applyNumberFormat="1" applyFont="1" applyFill="1" applyBorder="1" applyAlignment="1">
      <alignment horizontal="right"/>
    </xf>
    <xf numFmtId="0" fontId="62" fillId="0" borderId="45" xfId="0" applyFont="1" applyFill="1" applyBorder="1" applyAlignment="1">
      <alignment horizontal="center" vertical="top" wrapText="1"/>
    </xf>
    <xf numFmtId="0" fontId="62" fillId="0" borderId="46" xfId="0" applyFont="1" applyFill="1" applyBorder="1" applyAlignment="1">
      <alignment vertical="top" wrapText="1"/>
    </xf>
    <xf numFmtId="0" fontId="62" fillId="0" borderId="46" xfId="0" applyFont="1" applyFill="1" applyBorder="1" applyAlignment="1">
      <alignment horizontal="center" vertical="top" wrapText="1"/>
    </xf>
    <xf numFmtId="2" fontId="61" fillId="0" borderId="47" xfId="0" applyNumberFormat="1" applyFont="1" applyFill="1" applyBorder="1" applyAlignment="1">
      <alignment horizontal="right"/>
    </xf>
    <xf numFmtId="0" fontId="85" fillId="0" borderId="71" xfId="0" applyFont="1" applyBorder="1" applyAlignment="1">
      <alignment horizontal="center" vertical="center" wrapText="1"/>
    </xf>
    <xf numFmtId="0" fontId="85" fillId="0" borderId="59" xfId="0" applyFont="1" applyBorder="1" applyAlignment="1">
      <alignment horizontal="center" vertical="center" wrapText="1"/>
    </xf>
    <xf numFmtId="0" fontId="85" fillId="0" borderId="67" xfId="0" applyFont="1" applyBorder="1" applyAlignment="1">
      <alignment horizontal="center" vertical="center" wrapText="1"/>
    </xf>
    <xf numFmtId="0" fontId="85" fillId="0" borderId="42" xfId="0" applyFont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/>
    </xf>
    <xf numFmtId="0" fontId="43" fillId="3" borderId="61" xfId="0" applyFont="1" applyFill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59" fillId="0" borderId="9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29" fillId="4" borderId="28" xfId="0" applyFont="1" applyFill="1" applyBorder="1" applyAlignment="1" applyProtection="1">
      <alignment horizontal="center"/>
      <protection locked="0"/>
    </xf>
    <xf numFmtId="0" fontId="29" fillId="4" borderId="68" xfId="0" applyFont="1" applyFill="1" applyBorder="1" applyAlignment="1" applyProtection="1">
      <alignment horizontal="center"/>
      <protection locked="0"/>
    </xf>
    <xf numFmtId="0" fontId="29" fillId="4" borderId="61" xfId="0" applyFont="1" applyFill="1" applyBorder="1" applyAlignment="1" applyProtection="1">
      <protection locked="0"/>
    </xf>
    <xf numFmtId="0" fontId="42" fillId="2" borderId="28" xfId="0" applyFont="1" applyFill="1" applyBorder="1" applyAlignment="1">
      <alignment horizontal="center"/>
    </xf>
    <xf numFmtId="0" fontId="42" fillId="2" borderId="68" xfId="0" applyFont="1" applyFill="1" applyBorder="1" applyAlignment="1">
      <alignment horizontal="center"/>
    </xf>
    <xf numFmtId="0" fontId="42" fillId="2" borderId="61" xfId="0" applyFont="1" applyFill="1" applyBorder="1" applyAlignment="1">
      <alignment horizontal="center"/>
    </xf>
    <xf numFmtId="0" fontId="43" fillId="4" borderId="28" xfId="0" applyFont="1" applyFill="1" applyBorder="1" applyAlignment="1" applyProtection="1">
      <alignment horizontal="center"/>
      <protection locked="0"/>
    </xf>
    <xf numFmtId="0" fontId="43" fillId="4" borderId="68" xfId="0" applyFont="1" applyFill="1" applyBorder="1" applyAlignment="1" applyProtection="1">
      <alignment horizontal="center"/>
      <protection locked="0"/>
    </xf>
    <xf numFmtId="0" fontId="43" fillId="4" borderId="68" xfId="0" applyFont="1" applyFill="1" applyBorder="1" applyAlignment="1" applyProtection="1">
      <protection locked="0"/>
    </xf>
    <xf numFmtId="0" fontId="43" fillId="4" borderId="28" xfId="0" applyFont="1" applyFill="1" applyBorder="1" applyAlignment="1">
      <alignment horizontal="center"/>
    </xf>
    <xf numFmtId="0" fontId="43" fillId="4" borderId="68" xfId="0" applyFont="1" applyFill="1" applyBorder="1" applyAlignment="1">
      <alignment horizontal="center"/>
    </xf>
    <xf numFmtId="0" fontId="43" fillId="4" borderId="68" xfId="0" applyFont="1" applyFill="1" applyBorder="1" applyAlignment="1"/>
    <xf numFmtId="0" fontId="59" fillId="0" borderId="4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59" fillId="0" borderId="23" xfId="0" applyFont="1" applyBorder="1" applyAlignment="1">
      <alignment horizontal="center" vertical="top" wrapText="1"/>
    </xf>
    <xf numFmtId="0" fontId="60" fillId="0" borderId="5" xfId="0" applyFont="1" applyBorder="1" applyAlignment="1">
      <alignment horizontal="center" wrapText="1"/>
    </xf>
    <xf numFmtId="0" fontId="60" fillId="0" borderId="7" xfId="0" applyFont="1" applyBorder="1" applyAlignment="1">
      <alignment horizontal="center" wrapText="1"/>
    </xf>
    <xf numFmtId="0" fontId="60" fillId="0" borderId="37" xfId="0" applyFont="1" applyBorder="1" applyAlignment="1">
      <alignment horizontal="center" wrapText="1"/>
    </xf>
    <xf numFmtId="0" fontId="43" fillId="4" borderId="61" xfId="0" applyFont="1" applyFill="1" applyBorder="1" applyAlignment="1"/>
    <xf numFmtId="0" fontId="59" fillId="0" borderId="14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59" fillId="0" borderId="34" xfId="0" applyFont="1" applyBorder="1" applyAlignment="1">
      <alignment horizontal="center" wrapText="1"/>
    </xf>
    <xf numFmtId="0" fontId="29" fillId="4" borderId="28" xfId="0" applyFont="1" applyFill="1" applyBorder="1" applyAlignment="1">
      <alignment horizontal="center"/>
    </xf>
    <xf numFmtId="0" fontId="29" fillId="4" borderId="68" xfId="0" applyFont="1" applyFill="1" applyBorder="1" applyAlignment="1">
      <alignment horizontal="center"/>
    </xf>
    <xf numFmtId="0" fontId="39" fillId="4" borderId="61" xfId="0" applyFont="1" applyFill="1" applyBorder="1" applyAlignment="1"/>
    <xf numFmtId="0" fontId="52" fillId="0" borderId="4" xfId="0" applyFont="1" applyBorder="1" applyAlignment="1">
      <alignment horizontal="center" vertical="top" wrapText="1"/>
    </xf>
    <xf numFmtId="0" fontId="52" fillId="0" borderId="23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43" fillId="4" borderId="61" xfId="0" applyFont="1" applyFill="1" applyBorder="1" applyAlignment="1" applyProtection="1">
      <protection locked="0"/>
    </xf>
    <xf numFmtId="0" fontId="55" fillId="0" borderId="28" xfId="0" applyFont="1" applyFill="1" applyBorder="1" applyAlignment="1">
      <alignment horizontal="center"/>
    </xf>
    <xf numFmtId="0" fontId="55" fillId="0" borderId="61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/>
    </xf>
    <xf numFmtId="0" fontId="59" fillId="0" borderId="46" xfId="0" applyFont="1" applyBorder="1" applyAlignment="1">
      <alignment horizontal="center" vertical="top" wrapText="1"/>
    </xf>
    <xf numFmtId="0" fontId="59" fillId="0" borderId="26" xfId="0" applyFont="1" applyBorder="1" applyAlignment="1">
      <alignment horizontal="center" vertical="top" wrapText="1"/>
    </xf>
    <xf numFmtId="0" fontId="60" fillId="0" borderId="69" xfId="0" applyFont="1" applyBorder="1" applyAlignment="1">
      <alignment horizontal="center" wrapText="1"/>
    </xf>
    <xf numFmtId="0" fontId="60" fillId="0" borderId="41" xfId="0" applyFont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9" fillId="3" borderId="69" xfId="0" applyFont="1" applyFill="1" applyBorder="1" applyAlignment="1">
      <alignment horizontal="center"/>
    </xf>
    <xf numFmtId="0" fontId="60" fillId="0" borderId="70" xfId="0" applyFont="1" applyBorder="1" applyAlignment="1">
      <alignment horizontal="center" wrapText="1"/>
    </xf>
    <xf numFmtId="0" fontId="60" fillId="0" borderId="40" xfId="0" applyFont="1" applyBorder="1" applyAlignment="1">
      <alignment horizontal="center" wrapText="1"/>
    </xf>
    <xf numFmtId="0" fontId="29" fillId="4" borderId="61" xfId="0" applyFont="1" applyFill="1" applyBorder="1" applyAlignment="1"/>
    <xf numFmtId="0" fontId="29" fillId="4" borderId="61" xfId="0" applyFont="1" applyFill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60" fillId="0" borderId="35" xfId="0" applyFont="1" applyBorder="1" applyAlignment="1">
      <alignment horizontal="center"/>
    </xf>
    <xf numFmtId="0" fontId="73" fillId="0" borderId="9" xfId="0" applyFont="1" applyBorder="1" applyAlignment="1">
      <alignment horizontal="center" vertical="top" wrapText="1"/>
    </xf>
    <xf numFmtId="0" fontId="73" fillId="0" borderId="35" xfId="0" applyFont="1" applyBorder="1" applyAlignment="1">
      <alignment horizontal="center" vertical="top" wrapText="1"/>
    </xf>
    <xf numFmtId="0" fontId="71" fillId="0" borderId="5" xfId="0" applyFont="1" applyBorder="1" applyAlignment="1">
      <alignment horizontal="center" wrapText="1"/>
    </xf>
    <xf numFmtId="0" fontId="71" fillId="0" borderId="37" xfId="0" applyFont="1" applyBorder="1" applyAlignment="1">
      <alignment horizontal="center" wrapText="1"/>
    </xf>
    <xf numFmtId="0" fontId="32" fillId="0" borderId="5" xfId="0" applyFont="1" applyBorder="1" applyAlignment="1"/>
    <xf numFmtId="0" fontId="32" fillId="0" borderId="37" xfId="0" applyFont="1" applyBorder="1" applyAlignment="1"/>
    <xf numFmtId="0" fontId="15" fillId="4" borderId="28" xfId="0" applyFont="1" applyFill="1" applyBorder="1" applyAlignment="1">
      <alignment horizontal="center"/>
    </xf>
    <xf numFmtId="0" fontId="15" fillId="4" borderId="68" xfId="0" applyFont="1" applyFill="1" applyBorder="1" applyAlignment="1">
      <alignment horizontal="center"/>
    </xf>
    <xf numFmtId="0" fontId="15" fillId="4" borderId="61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/>
    </xf>
    <xf numFmtId="0" fontId="31" fillId="0" borderId="9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 vertical="top" wrapText="1"/>
    </xf>
    <xf numFmtId="0" fontId="31" fillId="0" borderId="46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4" borderId="68" xfId="0" applyFont="1" applyFill="1" applyBorder="1" applyAlignment="1" applyProtection="1">
      <alignment horizontal="center"/>
      <protection locked="0"/>
    </xf>
    <xf numFmtId="0" fontId="7" fillId="4" borderId="61" xfId="0" applyFont="1" applyFill="1" applyBorder="1" applyAlignment="1" applyProtection="1">
      <protection locked="0"/>
    </xf>
    <xf numFmtId="0" fontId="9" fillId="2" borderId="6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61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5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" fillId="4" borderId="28" xfId="0" applyFont="1" applyFill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FFCC"/>
      <color rgb="FFFFFF99"/>
      <color rgb="FFCCFF99"/>
      <color rgb="FF003399"/>
      <color rgb="FF333399"/>
      <color rgb="FF3333CC"/>
      <color rgb="FF3333FF"/>
      <color rgb="FF0033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D103" sqref="D103"/>
    </sheetView>
  </sheetViews>
  <sheetFormatPr defaultRowHeight="14.25" x14ac:dyDescent="0.2"/>
  <cols>
    <col min="1" max="1" width="5.42578125" style="68" customWidth="1"/>
    <col min="2" max="2" width="8.140625" style="68" customWidth="1"/>
    <col min="3" max="3" width="35" style="69" customWidth="1"/>
    <col min="4" max="5" width="15" style="69" customWidth="1"/>
    <col min="6" max="7" width="14" style="69" customWidth="1"/>
    <col min="8" max="8" width="15.5703125" style="69" customWidth="1"/>
    <col min="9" max="9" width="17.42578125" style="69" customWidth="1"/>
    <col min="10" max="16384" width="9.140625" style="69"/>
  </cols>
  <sheetData>
    <row r="1" spans="1:9" s="66" customFormat="1" ht="18.75" thickBot="1" x14ac:dyDescent="0.3">
      <c r="A1" s="777" t="s">
        <v>623</v>
      </c>
      <c r="D1" s="65" t="s">
        <v>629</v>
      </c>
      <c r="F1" s="67"/>
      <c r="G1" s="67"/>
      <c r="I1" s="757" t="s">
        <v>553</v>
      </c>
    </row>
    <row r="2" spans="1:9" ht="15.75" x14ac:dyDescent="0.25">
      <c r="A2" s="777" t="s">
        <v>624</v>
      </c>
      <c r="D2" s="372" t="s">
        <v>217</v>
      </c>
      <c r="E2" s="372" t="s">
        <v>217</v>
      </c>
      <c r="F2" s="60" t="s">
        <v>184</v>
      </c>
      <c r="G2" s="60" t="s">
        <v>184</v>
      </c>
      <c r="H2" s="61" t="s">
        <v>185</v>
      </c>
      <c r="I2" s="789" t="s">
        <v>632</v>
      </c>
    </row>
    <row r="3" spans="1:9" ht="16.5" thickBot="1" x14ac:dyDescent="0.3">
      <c r="A3" s="777" t="s">
        <v>625</v>
      </c>
      <c r="D3" s="373" t="s">
        <v>311</v>
      </c>
      <c r="E3" s="373" t="s">
        <v>310</v>
      </c>
      <c r="F3" s="62" t="s">
        <v>311</v>
      </c>
      <c r="G3" s="62" t="s">
        <v>310</v>
      </c>
      <c r="H3" s="719" t="s">
        <v>310</v>
      </c>
      <c r="I3" s="799" t="s">
        <v>633</v>
      </c>
    </row>
    <row r="4" spans="1:9" ht="15.75" thickBot="1" x14ac:dyDescent="0.3">
      <c r="A4" s="758" t="s">
        <v>631</v>
      </c>
      <c r="B4" s="70" t="s">
        <v>542</v>
      </c>
      <c r="C4" s="71" t="s">
        <v>588</v>
      </c>
      <c r="D4" s="374" t="s">
        <v>218</v>
      </c>
      <c r="E4" s="374" t="s">
        <v>218</v>
      </c>
      <c r="F4" s="95" t="s">
        <v>218</v>
      </c>
      <c r="G4" s="95" t="s">
        <v>218</v>
      </c>
      <c r="H4" s="796" t="s">
        <v>218</v>
      </c>
      <c r="I4" s="748"/>
    </row>
    <row r="5" spans="1:9" s="718" customFormat="1" ht="30" customHeight="1" thickBot="1" x14ac:dyDescent="0.3">
      <c r="A5" s="760" t="s">
        <v>4</v>
      </c>
      <c r="B5" s="716">
        <v>3221</v>
      </c>
      <c r="C5" s="717" t="s">
        <v>543</v>
      </c>
      <c r="D5" s="720">
        <f>D6+D11+D13+D17+D20</f>
        <v>69100.25</v>
      </c>
      <c r="E5" s="720">
        <f t="shared" ref="E5:H5" si="0">E6+E11+E13+E17+E20</f>
        <v>85500</v>
      </c>
      <c r="F5" s="721">
        <f t="shared" si="0"/>
        <v>0</v>
      </c>
      <c r="G5" s="721">
        <f t="shared" si="0"/>
        <v>0</v>
      </c>
      <c r="H5" s="797">
        <f t="shared" si="0"/>
        <v>85500</v>
      </c>
      <c r="I5" s="800"/>
    </row>
    <row r="6" spans="1:9" s="713" customFormat="1" ht="15" customHeight="1" thickBot="1" x14ac:dyDescent="0.3">
      <c r="A6" s="761" t="s">
        <v>557</v>
      </c>
      <c r="B6" s="727">
        <v>32211</v>
      </c>
      <c r="C6" s="728" t="s">
        <v>537</v>
      </c>
      <c r="D6" s="729">
        <f>SUM(D7:D10)</f>
        <v>27769.599999999999</v>
      </c>
      <c r="E6" s="729">
        <f>SUM(E7:E10)</f>
        <v>34712</v>
      </c>
      <c r="F6" s="730">
        <f>SUM(F7:F10)</f>
        <v>0</v>
      </c>
      <c r="G6" s="730">
        <f>SUM(G7:G10)</f>
        <v>0</v>
      </c>
      <c r="H6" s="798">
        <f>SUM(H7:H10)</f>
        <v>34712</v>
      </c>
      <c r="I6" s="801"/>
    </row>
    <row r="7" spans="1:9" x14ac:dyDescent="0.2">
      <c r="A7" s="762" t="s">
        <v>558</v>
      </c>
      <c r="B7" s="722">
        <v>322111</v>
      </c>
      <c r="C7" s="723" t="s">
        <v>205</v>
      </c>
      <c r="D7" s="724">
        <f>E7/1.25</f>
        <v>3525.6</v>
      </c>
      <c r="E7" s="725">
        <f>PoMa!E70</f>
        <v>4407</v>
      </c>
      <c r="F7" s="726">
        <f>PoMa!H70</f>
        <v>0</v>
      </c>
      <c r="G7" s="726">
        <f>PoMa!I70</f>
        <v>0</v>
      </c>
      <c r="H7" s="791">
        <f>PoMa!K70</f>
        <v>4407</v>
      </c>
      <c r="I7" s="838" t="s">
        <v>645</v>
      </c>
    </row>
    <row r="8" spans="1:9" ht="15" customHeight="1" x14ac:dyDescent="0.2">
      <c r="A8" s="763" t="s">
        <v>559</v>
      </c>
      <c r="B8" s="72">
        <v>322112</v>
      </c>
      <c r="C8" s="73" t="s">
        <v>283</v>
      </c>
      <c r="D8" s="375">
        <f>E8/1.25</f>
        <v>6800</v>
      </c>
      <c r="E8" s="376">
        <f>Pap!E10</f>
        <v>8500</v>
      </c>
      <c r="F8" s="85">
        <f>Pap!H10</f>
        <v>0</v>
      </c>
      <c r="G8" s="85">
        <f>Pap!I10</f>
        <v>0</v>
      </c>
      <c r="H8" s="792">
        <f>Pap!K10</f>
        <v>8500</v>
      </c>
      <c r="I8" s="839"/>
    </row>
    <row r="9" spans="1:9" ht="15" customHeight="1" x14ac:dyDescent="0.2">
      <c r="A9" s="763" t="s">
        <v>560</v>
      </c>
      <c r="B9" s="72">
        <v>322113</v>
      </c>
      <c r="C9" s="73" t="s">
        <v>282</v>
      </c>
      <c r="D9" s="375">
        <f>E9/1.25</f>
        <v>10604</v>
      </c>
      <c r="E9" s="376">
        <f>TiTo!E43</f>
        <v>13255</v>
      </c>
      <c r="F9" s="85">
        <f>TiTo!H43</f>
        <v>0</v>
      </c>
      <c r="G9" s="85">
        <f>TiTo!I43</f>
        <v>0</v>
      </c>
      <c r="H9" s="792">
        <f>TiTo!K43</f>
        <v>13255</v>
      </c>
      <c r="I9" s="839"/>
    </row>
    <row r="10" spans="1:9" ht="15.75" customHeight="1" thickBot="1" x14ac:dyDescent="0.25">
      <c r="A10" s="764" t="s">
        <v>561</v>
      </c>
      <c r="B10" s="74">
        <v>322114</v>
      </c>
      <c r="C10" s="75" t="s">
        <v>204</v>
      </c>
      <c r="D10" s="375">
        <f>E10/1.25</f>
        <v>6840</v>
      </c>
      <c r="E10" s="377">
        <f>PeDo!E27</f>
        <v>8550</v>
      </c>
      <c r="F10" s="96">
        <f>PeDo!H27</f>
        <v>0</v>
      </c>
      <c r="G10" s="96">
        <f>PeDo!I27</f>
        <v>0</v>
      </c>
      <c r="H10" s="793">
        <f>PeDo!K27</f>
        <v>8550</v>
      </c>
      <c r="I10" s="840"/>
    </row>
    <row r="11" spans="1:9" s="713" customFormat="1" ht="15" customHeight="1" thickBot="1" x14ac:dyDescent="0.3">
      <c r="A11" s="765" t="s">
        <v>562</v>
      </c>
      <c r="B11" s="714">
        <v>32212</v>
      </c>
      <c r="C11" s="715" t="s">
        <v>284</v>
      </c>
      <c r="D11" s="729">
        <f>D12</f>
        <v>5260.25</v>
      </c>
      <c r="E11" s="729">
        <f>E12</f>
        <v>5700</v>
      </c>
      <c r="F11" s="730">
        <f>F12</f>
        <v>0</v>
      </c>
      <c r="G11" s="730">
        <f>G12</f>
        <v>0</v>
      </c>
      <c r="H11" s="798">
        <f>H12</f>
        <v>5700</v>
      </c>
      <c r="I11" s="801"/>
    </row>
    <row r="12" spans="1:9" ht="15" thickBot="1" x14ac:dyDescent="0.25">
      <c r="A12" s="764" t="s">
        <v>563</v>
      </c>
      <c r="B12" s="74">
        <v>322121</v>
      </c>
      <c r="C12" s="75" t="s">
        <v>284</v>
      </c>
      <c r="D12" s="378">
        <f>Lit!E24</f>
        <v>5260.25</v>
      </c>
      <c r="E12" s="378">
        <f>Lit!F24</f>
        <v>5700</v>
      </c>
      <c r="F12" s="82">
        <f>Lit!I24</f>
        <v>0</v>
      </c>
      <c r="G12" s="82">
        <f>Lit!J24</f>
        <v>0</v>
      </c>
      <c r="H12" s="794">
        <f>Lit!L24</f>
        <v>5700</v>
      </c>
      <c r="I12" s="802" t="s">
        <v>635</v>
      </c>
    </row>
    <row r="13" spans="1:9" s="713" customFormat="1" ht="15" customHeight="1" thickBot="1" x14ac:dyDescent="0.3">
      <c r="A13" s="765" t="s">
        <v>564</v>
      </c>
      <c r="B13" s="714">
        <v>32214</v>
      </c>
      <c r="C13" s="715" t="s">
        <v>649</v>
      </c>
      <c r="D13" s="729">
        <f>SUM(D14:D16)</f>
        <v>26774.400000000001</v>
      </c>
      <c r="E13" s="729">
        <f>SUM(E14:E16)</f>
        <v>33468</v>
      </c>
      <c r="F13" s="730">
        <f>SUM(F14:F16)</f>
        <v>0</v>
      </c>
      <c r="G13" s="730">
        <f>SUM(G14:G16)</f>
        <v>0</v>
      </c>
      <c r="H13" s="798">
        <f>SUM(H14:H16)</f>
        <v>33468</v>
      </c>
      <c r="I13" s="801"/>
    </row>
    <row r="14" spans="1:9" x14ac:dyDescent="0.2">
      <c r="A14" s="762" t="s">
        <v>565</v>
      </c>
      <c r="B14" s="722">
        <v>322141</v>
      </c>
      <c r="C14" s="723" t="s">
        <v>285</v>
      </c>
      <c r="D14" s="724">
        <f t="shared" ref="D14:D43" si="1">E14/1.25</f>
        <v>6960</v>
      </c>
      <c r="E14" s="725">
        <f>ČiOd!E9</f>
        <v>8700</v>
      </c>
      <c r="F14" s="726">
        <f>ČiOd!H9</f>
        <v>0</v>
      </c>
      <c r="G14" s="726">
        <f>ČiOd!I9</f>
        <v>0</v>
      </c>
      <c r="H14" s="791">
        <f>ČiOd!K9</f>
        <v>8700</v>
      </c>
      <c r="I14" s="838" t="s">
        <v>644</v>
      </c>
    </row>
    <row r="15" spans="1:9" x14ac:dyDescent="0.2">
      <c r="A15" s="763" t="s">
        <v>566</v>
      </c>
      <c r="B15" s="72">
        <v>322142</v>
      </c>
      <c r="C15" s="73" t="s">
        <v>286</v>
      </c>
      <c r="D15" s="375">
        <f t="shared" si="1"/>
        <v>13806.4</v>
      </c>
      <c r="E15" s="376">
        <f>ČiOd!E45</f>
        <v>17258</v>
      </c>
      <c r="F15" s="85">
        <f>ČiOd!H45</f>
        <v>0</v>
      </c>
      <c r="G15" s="85">
        <f>ČiOd!I45</f>
        <v>0</v>
      </c>
      <c r="H15" s="792">
        <f>ČiOd!K45</f>
        <v>17258</v>
      </c>
      <c r="I15" s="839"/>
    </row>
    <row r="16" spans="1:9" ht="15" thickBot="1" x14ac:dyDescent="0.25">
      <c r="A16" s="766" t="s">
        <v>567</v>
      </c>
      <c r="B16" s="76">
        <v>322143</v>
      </c>
      <c r="C16" s="77" t="s">
        <v>653</v>
      </c>
      <c r="D16" s="707">
        <f t="shared" si="1"/>
        <v>6008</v>
      </c>
      <c r="E16" s="379">
        <f>ČiOd!E74</f>
        <v>7510</v>
      </c>
      <c r="F16" s="97">
        <f>ČiOd!H74</f>
        <v>0</v>
      </c>
      <c r="G16" s="97">
        <f>ČiOd!I74</f>
        <v>0</v>
      </c>
      <c r="H16" s="795">
        <f>ČiOd!K74</f>
        <v>7510</v>
      </c>
      <c r="I16" s="840"/>
    </row>
    <row r="17" spans="1:9" s="713" customFormat="1" ht="15" customHeight="1" thickBot="1" x14ac:dyDescent="0.3">
      <c r="A17" s="765" t="s">
        <v>568</v>
      </c>
      <c r="B17" s="714">
        <v>32216</v>
      </c>
      <c r="C17" s="715" t="s">
        <v>538</v>
      </c>
      <c r="D17" s="729">
        <f>SUM(D18:D19)</f>
        <v>6656</v>
      </c>
      <c r="E17" s="729">
        <f>SUM(E18:E19)</f>
        <v>8320</v>
      </c>
      <c r="F17" s="730">
        <f>SUM(F18:F19)</f>
        <v>0</v>
      </c>
      <c r="G17" s="730">
        <f>SUM(G18:G19)</f>
        <v>0</v>
      </c>
      <c r="H17" s="798">
        <f>SUM(H18:H19)</f>
        <v>8320</v>
      </c>
      <c r="I17" s="801"/>
    </row>
    <row r="18" spans="1:9" x14ac:dyDescent="0.2">
      <c r="A18" s="762" t="s">
        <v>569</v>
      </c>
      <c r="B18" s="722">
        <v>322161</v>
      </c>
      <c r="C18" s="723" t="s">
        <v>287</v>
      </c>
      <c r="D18" s="724">
        <f t="shared" si="1"/>
        <v>5856</v>
      </c>
      <c r="E18" s="725">
        <f>HiPo!E9</f>
        <v>7320</v>
      </c>
      <c r="F18" s="726">
        <f>HiPo!H9</f>
        <v>0</v>
      </c>
      <c r="G18" s="726">
        <f>HiPo!I9</f>
        <v>0</v>
      </c>
      <c r="H18" s="791">
        <f>HiPo!K9</f>
        <v>7320</v>
      </c>
      <c r="I18" s="838" t="s">
        <v>635</v>
      </c>
    </row>
    <row r="19" spans="1:9" ht="15" thickBot="1" x14ac:dyDescent="0.25">
      <c r="A19" s="766" t="s">
        <v>570</v>
      </c>
      <c r="B19" s="76">
        <v>322162</v>
      </c>
      <c r="C19" s="77" t="s">
        <v>288</v>
      </c>
      <c r="D19" s="707">
        <f t="shared" si="1"/>
        <v>800</v>
      </c>
      <c r="E19" s="379">
        <f>HiPo!E17</f>
        <v>1000</v>
      </c>
      <c r="F19" s="97">
        <f>HiPo!H17</f>
        <v>0</v>
      </c>
      <c r="G19" s="97">
        <f>HiPo!I17</f>
        <v>0</v>
      </c>
      <c r="H19" s="795">
        <f>HiPo!K17</f>
        <v>1000</v>
      </c>
      <c r="I19" s="840"/>
    </row>
    <row r="20" spans="1:9" s="713" customFormat="1" ht="15" customHeight="1" thickBot="1" x14ac:dyDescent="0.3">
      <c r="A20" s="765" t="s">
        <v>571</v>
      </c>
      <c r="B20" s="714">
        <v>32219</v>
      </c>
      <c r="C20" s="715" t="s">
        <v>650</v>
      </c>
      <c r="D20" s="729">
        <f>SUM(D21:D23)</f>
        <v>2640</v>
      </c>
      <c r="E20" s="729">
        <f>SUM(E21:E23)</f>
        <v>3300</v>
      </c>
      <c r="F20" s="730">
        <f>SUM(F21:F23)</f>
        <v>0</v>
      </c>
      <c r="G20" s="730">
        <f>SUM(G21:G23)</f>
        <v>0</v>
      </c>
      <c r="H20" s="798">
        <f>SUM(H21:H23)</f>
        <v>3300</v>
      </c>
      <c r="I20" s="801"/>
    </row>
    <row r="21" spans="1:9" x14ac:dyDescent="0.2">
      <c r="A21" s="762" t="s">
        <v>572</v>
      </c>
      <c r="B21" s="722">
        <v>322191</v>
      </c>
      <c r="C21" s="723" t="s">
        <v>289</v>
      </c>
      <c r="D21" s="724">
        <f t="shared" si="1"/>
        <v>1120</v>
      </c>
      <c r="E21" s="725">
        <f>OstM!E8</f>
        <v>1400</v>
      </c>
      <c r="F21" s="726">
        <f>OstM!H8</f>
        <v>0</v>
      </c>
      <c r="G21" s="726">
        <f>OstM!I8</f>
        <v>0</v>
      </c>
      <c r="H21" s="791">
        <f>OstM!K8</f>
        <v>1400</v>
      </c>
      <c r="I21" s="838" t="s">
        <v>635</v>
      </c>
    </row>
    <row r="22" spans="1:9" x14ac:dyDescent="0.2">
      <c r="A22" s="763" t="s">
        <v>573</v>
      </c>
      <c r="B22" s="72">
        <v>322192</v>
      </c>
      <c r="C22" s="73" t="s">
        <v>290</v>
      </c>
      <c r="D22" s="375">
        <f t="shared" si="1"/>
        <v>1280</v>
      </c>
      <c r="E22" s="376">
        <f>OstM!E17</f>
        <v>1600</v>
      </c>
      <c r="F22" s="85">
        <f>OstM!H17</f>
        <v>0</v>
      </c>
      <c r="G22" s="85">
        <f>OstM!I17</f>
        <v>0</v>
      </c>
      <c r="H22" s="792">
        <f>OstM!K17</f>
        <v>1600</v>
      </c>
      <c r="I22" s="839"/>
    </row>
    <row r="23" spans="1:9" ht="15" thickBot="1" x14ac:dyDescent="0.25">
      <c r="A23" s="766" t="s">
        <v>574</v>
      </c>
      <c r="B23" s="76">
        <v>322193</v>
      </c>
      <c r="C23" s="77" t="s">
        <v>291</v>
      </c>
      <c r="D23" s="707">
        <f t="shared" si="1"/>
        <v>240</v>
      </c>
      <c r="E23" s="379">
        <f>OstM!E30</f>
        <v>300</v>
      </c>
      <c r="F23" s="97">
        <f>OstM!H30</f>
        <v>0</v>
      </c>
      <c r="G23" s="97">
        <f>OstM!I30</f>
        <v>0</v>
      </c>
      <c r="H23" s="795">
        <f>OstM!K30</f>
        <v>300</v>
      </c>
      <c r="I23" s="840"/>
    </row>
    <row r="24" spans="1:9" s="718" customFormat="1" ht="21.75" customHeight="1" thickBot="1" x14ac:dyDescent="0.3">
      <c r="A24" s="760" t="s">
        <v>7</v>
      </c>
      <c r="B24" s="716">
        <v>3222</v>
      </c>
      <c r="C24" s="717" t="s">
        <v>536</v>
      </c>
      <c r="D24" s="720">
        <f>D25</f>
        <v>194400</v>
      </c>
      <c r="E24" s="720">
        <f>E25</f>
        <v>243000</v>
      </c>
      <c r="F24" s="721">
        <f>SUM(F26:F30)</f>
        <v>0</v>
      </c>
      <c r="G24" s="721">
        <f>SUM(G26:G30)</f>
        <v>0</v>
      </c>
      <c r="H24" s="797">
        <f>SUM(H26:H30)</f>
        <v>243000</v>
      </c>
      <c r="I24" s="800"/>
    </row>
    <row r="25" spans="1:9" s="713" customFormat="1" ht="15" customHeight="1" thickBot="1" x14ac:dyDescent="0.3">
      <c r="A25" s="765" t="s">
        <v>575</v>
      </c>
      <c r="B25" s="714">
        <v>32224</v>
      </c>
      <c r="C25" s="715" t="s">
        <v>540</v>
      </c>
      <c r="D25" s="729">
        <f>SUM(D26:D30)</f>
        <v>194400</v>
      </c>
      <c r="E25" s="729">
        <f>SUM(E26:E30)</f>
        <v>243000</v>
      </c>
      <c r="F25" s="730">
        <f>SUM(F26:F30)</f>
        <v>0</v>
      </c>
      <c r="G25" s="730">
        <f>SUM(G26:G30)</f>
        <v>0</v>
      </c>
      <c r="H25" s="798">
        <f>SUM(H26:H30)</f>
        <v>243000</v>
      </c>
      <c r="I25" s="801"/>
    </row>
    <row r="26" spans="1:9" x14ac:dyDescent="0.2">
      <c r="A26" s="762" t="s">
        <v>576</v>
      </c>
      <c r="B26" s="722">
        <v>322241</v>
      </c>
      <c r="C26" s="723" t="s">
        <v>294</v>
      </c>
      <c r="D26" s="724">
        <f>E26/1.25</f>
        <v>119200</v>
      </c>
      <c r="E26" s="725">
        <f>Nam!D4</f>
        <v>149000</v>
      </c>
      <c r="F26" s="726">
        <f>Nam!E4</f>
        <v>0</v>
      </c>
      <c r="G26" s="726">
        <f>Nam!F4</f>
        <v>0</v>
      </c>
      <c r="H26" s="791">
        <f>Nam!H4</f>
        <v>149000</v>
      </c>
      <c r="I26" s="838" t="s">
        <v>634</v>
      </c>
    </row>
    <row r="27" spans="1:9" x14ac:dyDescent="0.2">
      <c r="A27" s="763" t="s">
        <v>577</v>
      </c>
      <c r="B27" s="72">
        <v>322242</v>
      </c>
      <c r="C27" s="73" t="s">
        <v>295</v>
      </c>
      <c r="D27" s="375">
        <f>E27/1.25</f>
        <v>32000</v>
      </c>
      <c r="E27" s="376">
        <f>Nam!D5</f>
        <v>40000</v>
      </c>
      <c r="F27" s="85">
        <f>Nam!E5</f>
        <v>0</v>
      </c>
      <c r="G27" s="85">
        <f>Nam!F5</f>
        <v>0</v>
      </c>
      <c r="H27" s="792">
        <f>Nam!H5</f>
        <v>40000</v>
      </c>
      <c r="I27" s="839"/>
    </row>
    <row r="28" spans="1:9" x14ac:dyDescent="0.2">
      <c r="A28" s="763" t="s">
        <v>578</v>
      </c>
      <c r="B28" s="72">
        <v>322243</v>
      </c>
      <c r="C28" s="73" t="s">
        <v>296</v>
      </c>
      <c r="D28" s="375">
        <f>E28/1.25</f>
        <v>8800</v>
      </c>
      <c r="E28" s="376">
        <f>Nam!D6</f>
        <v>11000</v>
      </c>
      <c r="F28" s="85">
        <f>Nam!E6</f>
        <v>0</v>
      </c>
      <c r="G28" s="85">
        <f>Nam!F6</f>
        <v>0</v>
      </c>
      <c r="H28" s="792">
        <f>Nam!H6</f>
        <v>11000</v>
      </c>
      <c r="I28" s="839"/>
    </row>
    <row r="29" spans="1:9" x14ac:dyDescent="0.2">
      <c r="A29" s="763" t="s">
        <v>579</v>
      </c>
      <c r="B29" s="72">
        <v>322244</v>
      </c>
      <c r="C29" s="73" t="s">
        <v>297</v>
      </c>
      <c r="D29" s="375">
        <f>E29/1.25</f>
        <v>20800</v>
      </c>
      <c r="E29" s="376">
        <f>Nam!D7</f>
        <v>26000</v>
      </c>
      <c r="F29" s="85">
        <f>Nam!E7</f>
        <v>0</v>
      </c>
      <c r="G29" s="85">
        <f>Nam!F7</f>
        <v>0</v>
      </c>
      <c r="H29" s="792">
        <f>Nam!H7</f>
        <v>26000</v>
      </c>
      <c r="I29" s="839"/>
    </row>
    <row r="30" spans="1:9" ht="15" thickBot="1" x14ac:dyDescent="0.25">
      <c r="A30" s="766" t="s">
        <v>580</v>
      </c>
      <c r="B30" s="76">
        <v>322245</v>
      </c>
      <c r="C30" s="77" t="s">
        <v>298</v>
      </c>
      <c r="D30" s="707">
        <f>E30/1.25</f>
        <v>13600</v>
      </c>
      <c r="E30" s="379">
        <f>Nam!D8</f>
        <v>17000</v>
      </c>
      <c r="F30" s="97">
        <f>Nam!E8</f>
        <v>0</v>
      </c>
      <c r="G30" s="97">
        <f>Nam!F8</f>
        <v>0</v>
      </c>
      <c r="H30" s="795">
        <f>Nam!H8</f>
        <v>17000</v>
      </c>
      <c r="I30" s="841"/>
    </row>
    <row r="31" spans="1:9" s="66" customFormat="1" ht="18.75" thickBot="1" x14ac:dyDescent="0.3">
      <c r="A31" s="777" t="s">
        <v>623</v>
      </c>
      <c r="D31" s="65" t="s">
        <v>629</v>
      </c>
      <c r="F31" s="67"/>
      <c r="G31" s="67"/>
      <c r="I31" s="757" t="s">
        <v>554</v>
      </c>
    </row>
    <row r="32" spans="1:9" ht="15.75" x14ac:dyDescent="0.25">
      <c r="A32" s="777" t="s">
        <v>624</v>
      </c>
      <c r="D32" s="372" t="s">
        <v>217</v>
      </c>
      <c r="E32" s="372" t="s">
        <v>217</v>
      </c>
      <c r="F32" s="60" t="s">
        <v>184</v>
      </c>
      <c r="G32" s="60" t="s">
        <v>184</v>
      </c>
      <c r="H32" s="61" t="s">
        <v>185</v>
      </c>
      <c r="I32" s="789" t="s">
        <v>632</v>
      </c>
    </row>
    <row r="33" spans="1:9" ht="16.5" thickBot="1" x14ac:dyDescent="0.3">
      <c r="A33" s="777" t="s">
        <v>625</v>
      </c>
      <c r="D33" s="373" t="s">
        <v>311</v>
      </c>
      <c r="E33" s="373" t="s">
        <v>310</v>
      </c>
      <c r="F33" s="62" t="s">
        <v>311</v>
      </c>
      <c r="G33" s="62" t="s">
        <v>310</v>
      </c>
      <c r="H33" s="719" t="s">
        <v>310</v>
      </c>
      <c r="I33" s="790" t="s">
        <v>633</v>
      </c>
    </row>
    <row r="34" spans="1:9" ht="15.75" thickBot="1" x14ac:dyDescent="0.3">
      <c r="A34" s="758" t="s">
        <v>631</v>
      </c>
      <c r="B34" s="70" t="s">
        <v>542</v>
      </c>
      <c r="C34" s="71" t="s">
        <v>588</v>
      </c>
      <c r="D34" s="374" t="s">
        <v>218</v>
      </c>
      <c r="E34" s="374" t="s">
        <v>218</v>
      </c>
      <c r="F34" s="95" t="s">
        <v>218</v>
      </c>
      <c r="G34" s="95" t="s">
        <v>218</v>
      </c>
      <c r="H34" s="796" t="s">
        <v>218</v>
      </c>
      <c r="I34" s="748"/>
    </row>
    <row r="35" spans="1:9" s="718" customFormat="1" ht="21.75" customHeight="1" thickBot="1" x14ac:dyDescent="0.3">
      <c r="A35" s="760" t="s">
        <v>9</v>
      </c>
      <c r="B35" s="716">
        <v>3223</v>
      </c>
      <c r="C35" s="717" t="s">
        <v>539</v>
      </c>
      <c r="D35" s="720">
        <f>SUM(D36:D40)</f>
        <v>322017.59999999998</v>
      </c>
      <c r="E35" s="720">
        <f t="shared" ref="E35:H35" si="2">SUM(E36:E40)</f>
        <v>402522</v>
      </c>
      <c r="F35" s="721">
        <f t="shared" si="2"/>
        <v>0</v>
      </c>
      <c r="G35" s="721">
        <f t="shared" si="2"/>
        <v>0</v>
      </c>
      <c r="H35" s="797">
        <f t="shared" si="2"/>
        <v>402522</v>
      </c>
      <c r="I35" s="800"/>
    </row>
    <row r="36" spans="1:9" x14ac:dyDescent="0.2">
      <c r="A36" s="762" t="s">
        <v>581</v>
      </c>
      <c r="B36" s="722">
        <v>32231</v>
      </c>
      <c r="C36" s="723" t="s">
        <v>206</v>
      </c>
      <c r="D36" s="724">
        <f t="shared" si="1"/>
        <v>116000</v>
      </c>
      <c r="E36" s="725">
        <f>ElEn!E8</f>
        <v>145000</v>
      </c>
      <c r="F36" s="726">
        <f>ElEn!G8</f>
        <v>0</v>
      </c>
      <c r="G36" s="726">
        <f>ElEn!H8</f>
        <v>0</v>
      </c>
      <c r="H36" s="791">
        <f>ElEn!J8</f>
        <v>145000</v>
      </c>
      <c r="I36" s="838" t="s">
        <v>636</v>
      </c>
    </row>
    <row r="37" spans="1:9" x14ac:dyDescent="0.2">
      <c r="A37" s="763" t="s">
        <v>582</v>
      </c>
      <c r="B37" s="72">
        <v>32233</v>
      </c>
      <c r="C37" s="73" t="s">
        <v>207</v>
      </c>
      <c r="D37" s="375">
        <f t="shared" si="1"/>
        <v>186017.6</v>
      </c>
      <c r="E37" s="376">
        <f>PoGo!E7</f>
        <v>232522</v>
      </c>
      <c r="F37" s="85">
        <f>PoGo!G7</f>
        <v>0</v>
      </c>
      <c r="G37" s="85">
        <f>PoGo!H7</f>
        <v>0</v>
      </c>
      <c r="H37" s="792">
        <f>PoGo!J7</f>
        <v>232522</v>
      </c>
      <c r="I37" s="839"/>
    </row>
    <row r="38" spans="1:9" x14ac:dyDescent="0.2">
      <c r="A38" s="763" t="s">
        <v>583</v>
      </c>
      <c r="B38" s="72">
        <v>32234</v>
      </c>
      <c r="C38" s="73" t="s">
        <v>208</v>
      </c>
      <c r="D38" s="375">
        <f t="shared" si="1"/>
        <v>3200</v>
      </c>
      <c r="E38" s="376">
        <f>PoGo!E14</f>
        <v>4000</v>
      </c>
      <c r="F38" s="85">
        <f>PoGo!G14</f>
        <v>0</v>
      </c>
      <c r="G38" s="85">
        <f>PoGo!H14</f>
        <v>0</v>
      </c>
      <c r="H38" s="792">
        <f>PoGo!J14</f>
        <v>4000</v>
      </c>
      <c r="I38" s="839"/>
    </row>
    <row r="39" spans="1:9" x14ac:dyDescent="0.2">
      <c r="A39" s="763" t="s">
        <v>584</v>
      </c>
      <c r="B39" s="72">
        <v>32239</v>
      </c>
      <c r="C39" s="73" t="s">
        <v>209</v>
      </c>
      <c r="D39" s="375">
        <f t="shared" si="1"/>
        <v>16800</v>
      </c>
      <c r="E39" s="376">
        <f>PoGo!E21</f>
        <v>21000</v>
      </c>
      <c r="F39" s="85">
        <f>PoGo!G21</f>
        <v>0</v>
      </c>
      <c r="G39" s="85">
        <f>PoGo!H21</f>
        <v>0</v>
      </c>
      <c r="H39" s="792">
        <f>PoGo!J21</f>
        <v>21000</v>
      </c>
      <c r="I39" s="839"/>
    </row>
    <row r="40" spans="1:9" ht="15" thickBot="1" x14ac:dyDescent="0.25">
      <c r="A40" s="766" t="s">
        <v>585</v>
      </c>
      <c r="B40" s="76">
        <v>32239</v>
      </c>
      <c r="C40" s="77" t="s">
        <v>210</v>
      </c>
      <c r="D40" s="707">
        <f t="shared" si="1"/>
        <v>0</v>
      </c>
      <c r="E40" s="379">
        <f>PoGo!E28</f>
        <v>0</v>
      </c>
      <c r="F40" s="97">
        <f>PoGo!G28</f>
        <v>0</v>
      </c>
      <c r="G40" s="97">
        <f>PoGo!H28</f>
        <v>0</v>
      </c>
      <c r="H40" s="795">
        <f>PoGo!J28</f>
        <v>0</v>
      </c>
      <c r="I40" s="840"/>
    </row>
    <row r="41" spans="1:9" s="718" customFormat="1" ht="30" customHeight="1" thickBot="1" x14ac:dyDescent="0.3">
      <c r="A41" s="760" t="s">
        <v>11</v>
      </c>
      <c r="B41" s="716">
        <v>3224</v>
      </c>
      <c r="C41" s="717" t="s">
        <v>541</v>
      </c>
      <c r="D41" s="720">
        <f>SUM(D42:D43)</f>
        <v>20400</v>
      </c>
      <c r="E41" s="720">
        <f>SUM(E42:E43)</f>
        <v>25500</v>
      </c>
      <c r="F41" s="721">
        <f t="shared" ref="F41:H41" si="3">SUM(F42:F43)</f>
        <v>0</v>
      </c>
      <c r="G41" s="721">
        <f t="shared" si="3"/>
        <v>0</v>
      </c>
      <c r="H41" s="797">
        <f t="shared" si="3"/>
        <v>25500</v>
      </c>
      <c r="I41" s="800"/>
    </row>
    <row r="42" spans="1:9" x14ac:dyDescent="0.2">
      <c r="A42" s="762" t="s">
        <v>586</v>
      </c>
      <c r="B42" s="722">
        <v>32241</v>
      </c>
      <c r="C42" s="723" t="s">
        <v>307</v>
      </c>
      <c r="D42" s="724">
        <f t="shared" si="1"/>
        <v>12000</v>
      </c>
      <c r="E42" s="725">
        <f>MatOd!E6</f>
        <v>15000</v>
      </c>
      <c r="F42" s="726">
        <f>MatOd!G6</f>
        <v>0</v>
      </c>
      <c r="G42" s="726">
        <f>MatOd!H6</f>
        <v>0</v>
      </c>
      <c r="H42" s="791">
        <f>MatOd!J6</f>
        <v>15000</v>
      </c>
      <c r="I42" s="838" t="s">
        <v>635</v>
      </c>
    </row>
    <row r="43" spans="1:9" ht="15" thickBot="1" x14ac:dyDescent="0.25">
      <c r="A43" s="766" t="s">
        <v>587</v>
      </c>
      <c r="B43" s="76">
        <v>32242</v>
      </c>
      <c r="C43" s="77" t="s">
        <v>308</v>
      </c>
      <c r="D43" s="707">
        <f t="shared" si="1"/>
        <v>8400</v>
      </c>
      <c r="E43" s="379">
        <f>MatOd!E13</f>
        <v>10500</v>
      </c>
      <c r="F43" s="97">
        <f>MatOd!G13</f>
        <v>0</v>
      </c>
      <c r="G43" s="97">
        <f>MatOd!H13</f>
        <v>0</v>
      </c>
      <c r="H43" s="795">
        <f>MatOd!J13</f>
        <v>10500</v>
      </c>
      <c r="I43" s="840"/>
    </row>
    <row r="44" spans="1:9" s="718" customFormat="1" ht="23.25" customHeight="1" thickBot="1" x14ac:dyDescent="0.3">
      <c r="A44" s="760" t="s">
        <v>13</v>
      </c>
      <c r="B44" s="716">
        <v>3225</v>
      </c>
      <c r="C44" s="717" t="s">
        <v>211</v>
      </c>
      <c r="D44" s="720">
        <f>D45</f>
        <v>4800</v>
      </c>
      <c r="E44" s="720">
        <f t="shared" ref="E44:H44" si="4">E45</f>
        <v>6000</v>
      </c>
      <c r="F44" s="721">
        <f t="shared" si="4"/>
        <v>0</v>
      </c>
      <c r="G44" s="721">
        <f t="shared" si="4"/>
        <v>0</v>
      </c>
      <c r="H44" s="797">
        <f t="shared" si="4"/>
        <v>6000</v>
      </c>
      <c r="I44" s="800"/>
    </row>
    <row r="45" spans="1:9" ht="22.5" customHeight="1" thickBot="1" x14ac:dyDescent="0.25">
      <c r="A45" s="804" t="s">
        <v>589</v>
      </c>
      <c r="B45" s="805">
        <v>32251</v>
      </c>
      <c r="C45" s="806" t="s">
        <v>211</v>
      </c>
      <c r="D45" s="807">
        <f t="shared" ref="D45:D49" si="5">E45/1.25</f>
        <v>4800</v>
      </c>
      <c r="E45" s="808">
        <f>SiIn!E20</f>
        <v>6000</v>
      </c>
      <c r="F45" s="809">
        <f>SiIn!H20</f>
        <v>0</v>
      </c>
      <c r="G45" s="809">
        <f>SiIn!I20</f>
        <v>0</v>
      </c>
      <c r="H45" s="810">
        <f>SiIn!K20</f>
        <v>6000</v>
      </c>
      <c r="I45" s="812" t="s">
        <v>637</v>
      </c>
    </row>
    <row r="46" spans="1:9" s="718" customFormat="1" ht="21.75" customHeight="1" thickBot="1" x14ac:dyDescent="0.3">
      <c r="A46" s="760" t="s">
        <v>14</v>
      </c>
      <c r="B46" s="716">
        <v>3227</v>
      </c>
      <c r="C46" s="717" t="s">
        <v>544</v>
      </c>
      <c r="D46" s="720">
        <f>D47</f>
        <v>2400</v>
      </c>
      <c r="E46" s="720">
        <f t="shared" ref="E46" si="6">E47</f>
        <v>3000</v>
      </c>
      <c r="F46" s="721">
        <f t="shared" ref="F46" si="7">F47</f>
        <v>0</v>
      </c>
      <c r="G46" s="721">
        <f t="shared" ref="G46" si="8">G47</f>
        <v>0</v>
      </c>
      <c r="H46" s="797">
        <f t="shared" ref="H46" si="9">H47</f>
        <v>3000</v>
      </c>
      <c r="I46" s="800"/>
    </row>
    <row r="47" spans="1:9" ht="15" thickBot="1" x14ac:dyDescent="0.25">
      <c r="A47" s="767" t="s">
        <v>590</v>
      </c>
      <c r="B47" s="731">
        <v>32271</v>
      </c>
      <c r="C47" s="732" t="s">
        <v>515</v>
      </c>
      <c r="D47" s="733">
        <f t="shared" si="5"/>
        <v>2400</v>
      </c>
      <c r="E47" s="734">
        <f>Radod!E10</f>
        <v>3000</v>
      </c>
      <c r="F47" s="735">
        <f>Radod!H10</f>
        <v>0</v>
      </c>
      <c r="G47" s="735">
        <f>Radod!I10</f>
        <v>0</v>
      </c>
      <c r="H47" s="803">
        <f>Radod!K10</f>
        <v>3000</v>
      </c>
      <c r="I47" s="812" t="s">
        <v>635</v>
      </c>
    </row>
    <row r="48" spans="1:9" s="718" customFormat="1" ht="21.75" customHeight="1" thickBot="1" x14ac:dyDescent="0.3">
      <c r="A48" s="760" t="s">
        <v>16</v>
      </c>
      <c r="B48" s="716">
        <v>3231</v>
      </c>
      <c r="C48" s="717" t="s">
        <v>545</v>
      </c>
      <c r="D48" s="720">
        <f>SUM(D49:D52)</f>
        <v>30910</v>
      </c>
      <c r="E48" s="720">
        <f t="shared" ref="E48:H48" si="10">SUM(E49:E52)</f>
        <v>37750</v>
      </c>
      <c r="F48" s="721">
        <f t="shared" si="10"/>
        <v>0</v>
      </c>
      <c r="G48" s="721">
        <f t="shared" si="10"/>
        <v>0</v>
      </c>
      <c r="H48" s="797">
        <f t="shared" si="10"/>
        <v>37750</v>
      </c>
      <c r="I48" s="800"/>
    </row>
    <row r="49" spans="1:9" x14ac:dyDescent="0.2">
      <c r="A49" s="762" t="s">
        <v>591</v>
      </c>
      <c r="B49" s="722">
        <v>323111</v>
      </c>
      <c r="C49" s="723" t="s">
        <v>292</v>
      </c>
      <c r="D49" s="724">
        <f t="shared" si="5"/>
        <v>9600</v>
      </c>
      <c r="E49" s="725">
        <f>TeIn!E5</f>
        <v>12000</v>
      </c>
      <c r="F49" s="726">
        <f>TeIn!F5</f>
        <v>0</v>
      </c>
      <c r="G49" s="726">
        <f>TeIn!G5</f>
        <v>0</v>
      </c>
      <c r="H49" s="791">
        <f>TeIn!H5</f>
        <v>12000</v>
      </c>
      <c r="I49" s="838" t="s">
        <v>635</v>
      </c>
    </row>
    <row r="50" spans="1:9" x14ac:dyDescent="0.2">
      <c r="A50" s="763" t="s">
        <v>592</v>
      </c>
      <c r="B50" s="72">
        <v>323112</v>
      </c>
      <c r="C50" s="73" t="s">
        <v>293</v>
      </c>
      <c r="D50" s="375">
        <f t="shared" ref="D50:D62" si="11">E50/1.25</f>
        <v>4320</v>
      </c>
      <c r="E50" s="376">
        <f>TeIn!E6</f>
        <v>5400</v>
      </c>
      <c r="F50" s="85">
        <f>TeIn!F6</f>
        <v>0</v>
      </c>
      <c r="G50" s="85">
        <f>TeIn!G6</f>
        <v>0</v>
      </c>
      <c r="H50" s="792">
        <f>TeIn!H6</f>
        <v>5400</v>
      </c>
      <c r="I50" s="839"/>
    </row>
    <row r="51" spans="1:9" x14ac:dyDescent="0.2">
      <c r="A51" s="763" t="s">
        <v>593</v>
      </c>
      <c r="B51" s="72">
        <v>32312</v>
      </c>
      <c r="C51" s="73" t="s">
        <v>212</v>
      </c>
      <c r="D51" s="375">
        <f t="shared" si="11"/>
        <v>13440</v>
      </c>
      <c r="E51" s="376">
        <f>TeIn!E14</f>
        <v>16800</v>
      </c>
      <c r="F51" s="85">
        <f>TeIn!F14</f>
        <v>0</v>
      </c>
      <c r="G51" s="85">
        <f>TeIn!G14</f>
        <v>0</v>
      </c>
      <c r="H51" s="792">
        <f>TeIn!H14</f>
        <v>16800</v>
      </c>
      <c r="I51" s="839"/>
    </row>
    <row r="52" spans="1:9" ht="15" thickBot="1" x14ac:dyDescent="0.25">
      <c r="A52" s="766" t="s">
        <v>594</v>
      </c>
      <c r="B52" s="76">
        <v>32313</v>
      </c>
      <c r="C52" s="77" t="s">
        <v>213</v>
      </c>
      <c r="D52" s="707">
        <f>E52</f>
        <v>3550</v>
      </c>
      <c r="E52" s="379">
        <f>Pošt!E8</f>
        <v>3550</v>
      </c>
      <c r="F52" s="97">
        <f>G52</f>
        <v>0</v>
      </c>
      <c r="G52" s="97">
        <f>Pošt!G8</f>
        <v>0</v>
      </c>
      <c r="H52" s="795">
        <f>Pošt!I8</f>
        <v>3550</v>
      </c>
      <c r="I52" s="840"/>
    </row>
    <row r="53" spans="1:9" s="718" customFormat="1" ht="30" customHeight="1" thickBot="1" x14ac:dyDescent="0.3">
      <c r="A53" s="768" t="s">
        <v>17</v>
      </c>
      <c r="B53" s="737">
        <v>3232</v>
      </c>
      <c r="C53" s="738" t="s">
        <v>651</v>
      </c>
      <c r="D53" s="739">
        <f>D54</f>
        <v>26000</v>
      </c>
      <c r="E53" s="739">
        <f>E54</f>
        <v>32500</v>
      </c>
      <c r="F53" s="740">
        <f>F54</f>
        <v>0</v>
      </c>
      <c r="G53" s="740">
        <f>G54</f>
        <v>0</v>
      </c>
      <c r="H53" s="811">
        <f>H54</f>
        <v>32500</v>
      </c>
      <c r="I53" s="800"/>
    </row>
    <row r="54" spans="1:9" ht="15" thickBot="1" x14ac:dyDescent="0.25">
      <c r="A54" s="767" t="s">
        <v>595</v>
      </c>
      <c r="B54" s="731">
        <v>32322</v>
      </c>
      <c r="C54" s="732" t="s">
        <v>305</v>
      </c>
      <c r="D54" s="733">
        <f>E54/1.25</f>
        <v>26000</v>
      </c>
      <c r="E54" s="734">
        <f>Serv!E14</f>
        <v>32500</v>
      </c>
      <c r="F54" s="735">
        <f>Serv!H14</f>
        <v>0</v>
      </c>
      <c r="G54" s="735">
        <f>Serv!I14</f>
        <v>0</v>
      </c>
      <c r="H54" s="803">
        <f>Serv!K14</f>
        <v>32500</v>
      </c>
      <c r="I54" s="816" t="s">
        <v>635</v>
      </c>
    </row>
    <row r="55" spans="1:9" s="741" customFormat="1" ht="21.75" customHeight="1" x14ac:dyDescent="0.25">
      <c r="A55" s="759"/>
      <c r="B55" s="742"/>
      <c r="C55" s="743"/>
      <c r="D55" s="744"/>
      <c r="E55" s="744"/>
      <c r="F55" s="745"/>
      <c r="G55" s="745"/>
      <c r="H55" s="746"/>
    </row>
    <row r="56" spans="1:9" s="741" customFormat="1" ht="21.75" customHeight="1" x14ac:dyDescent="0.25">
      <c r="A56" s="759"/>
      <c r="B56" s="742"/>
      <c r="C56" s="743"/>
      <c r="D56" s="744"/>
      <c r="E56" s="744"/>
      <c r="F56" s="745"/>
      <c r="G56" s="745"/>
      <c r="H56" s="746"/>
    </row>
    <row r="57" spans="1:9" s="66" customFormat="1" ht="18.75" thickBot="1" x14ac:dyDescent="0.3">
      <c r="A57" s="777" t="s">
        <v>623</v>
      </c>
      <c r="D57" s="65" t="s">
        <v>629</v>
      </c>
      <c r="F57" s="67"/>
      <c r="G57" s="67"/>
      <c r="I57" s="757" t="s">
        <v>555</v>
      </c>
    </row>
    <row r="58" spans="1:9" ht="15.75" x14ac:dyDescent="0.25">
      <c r="A58" s="777" t="s">
        <v>624</v>
      </c>
      <c r="D58" s="372" t="s">
        <v>217</v>
      </c>
      <c r="E58" s="372" t="s">
        <v>217</v>
      </c>
      <c r="F58" s="60" t="s">
        <v>184</v>
      </c>
      <c r="G58" s="60" t="s">
        <v>184</v>
      </c>
      <c r="H58" s="61" t="s">
        <v>185</v>
      </c>
      <c r="I58" s="789" t="s">
        <v>632</v>
      </c>
    </row>
    <row r="59" spans="1:9" ht="16.5" thickBot="1" x14ac:dyDescent="0.3">
      <c r="A59" s="777" t="s">
        <v>625</v>
      </c>
      <c r="D59" s="373" t="s">
        <v>311</v>
      </c>
      <c r="E59" s="373" t="s">
        <v>310</v>
      </c>
      <c r="F59" s="62" t="s">
        <v>311</v>
      </c>
      <c r="G59" s="62" t="s">
        <v>310</v>
      </c>
      <c r="H59" s="719" t="s">
        <v>310</v>
      </c>
      <c r="I59" s="790" t="s">
        <v>633</v>
      </c>
    </row>
    <row r="60" spans="1:9" ht="15.75" thickBot="1" x14ac:dyDescent="0.3">
      <c r="A60" s="758" t="s">
        <v>631</v>
      </c>
      <c r="B60" s="70" t="s">
        <v>542</v>
      </c>
      <c r="C60" s="71" t="s">
        <v>588</v>
      </c>
      <c r="D60" s="374" t="s">
        <v>218</v>
      </c>
      <c r="E60" s="374" t="s">
        <v>218</v>
      </c>
      <c r="F60" s="95" t="s">
        <v>218</v>
      </c>
      <c r="G60" s="95" t="s">
        <v>218</v>
      </c>
      <c r="H60" s="796" t="s">
        <v>218</v>
      </c>
      <c r="I60" s="748"/>
    </row>
    <row r="61" spans="1:9" s="718" customFormat="1" ht="21.75" customHeight="1" thickBot="1" x14ac:dyDescent="0.3">
      <c r="A61" s="760" t="s">
        <v>18</v>
      </c>
      <c r="B61" s="716">
        <v>3234</v>
      </c>
      <c r="C61" s="717" t="s">
        <v>546</v>
      </c>
      <c r="D61" s="720">
        <f>SUM(D62:D67)</f>
        <v>58960</v>
      </c>
      <c r="E61" s="720">
        <f t="shared" ref="E61:H61" si="12">SUM(E62:E67)</f>
        <v>68000</v>
      </c>
      <c r="F61" s="721">
        <f t="shared" si="12"/>
        <v>0</v>
      </c>
      <c r="G61" s="721">
        <f t="shared" si="12"/>
        <v>0</v>
      </c>
      <c r="H61" s="797">
        <f t="shared" si="12"/>
        <v>68000</v>
      </c>
      <c r="I61" s="800"/>
    </row>
    <row r="62" spans="1:9" x14ac:dyDescent="0.2">
      <c r="A62" s="762" t="s">
        <v>596</v>
      </c>
      <c r="B62" s="722">
        <v>323411</v>
      </c>
      <c r="C62" s="723" t="s">
        <v>302</v>
      </c>
      <c r="D62" s="724">
        <f t="shared" si="11"/>
        <v>15120</v>
      </c>
      <c r="E62" s="725">
        <f>KomUs!E12</f>
        <v>18900</v>
      </c>
      <c r="F62" s="726">
        <f>KomUs!H12</f>
        <v>0</v>
      </c>
      <c r="G62" s="726">
        <f>KomUs!I12</f>
        <v>0</v>
      </c>
      <c r="H62" s="791">
        <f>KomUs!K12</f>
        <v>18900</v>
      </c>
      <c r="I62" s="838" t="s">
        <v>638</v>
      </c>
    </row>
    <row r="63" spans="1:9" x14ac:dyDescent="0.2">
      <c r="A63" s="763" t="s">
        <v>597</v>
      </c>
      <c r="B63" s="72">
        <v>323412</v>
      </c>
      <c r="C63" s="73" t="s">
        <v>303</v>
      </c>
      <c r="D63" s="375">
        <f t="shared" ref="D63" si="13">E63/1.25</f>
        <v>1600</v>
      </c>
      <c r="E63" s="376">
        <f>KomUs!E20</f>
        <v>2000</v>
      </c>
      <c r="F63" s="85">
        <f>KomUs!H20</f>
        <v>0</v>
      </c>
      <c r="G63" s="85">
        <f>KomUs!I20</f>
        <v>0</v>
      </c>
      <c r="H63" s="792">
        <f>KomUs!K20</f>
        <v>2000</v>
      </c>
      <c r="I63" s="839"/>
    </row>
    <row r="64" spans="1:9" x14ac:dyDescent="0.2">
      <c r="A64" s="763" t="s">
        <v>598</v>
      </c>
      <c r="B64" s="72">
        <v>32342</v>
      </c>
      <c r="C64" s="73" t="s">
        <v>299</v>
      </c>
      <c r="D64" s="375">
        <f t="shared" ref="D64" si="14">E64/1.25</f>
        <v>7440</v>
      </c>
      <c r="E64" s="376">
        <f>KomUs!E28</f>
        <v>9300</v>
      </c>
      <c r="F64" s="85">
        <f>KomUs!H28</f>
        <v>0</v>
      </c>
      <c r="G64" s="85">
        <f>KomUs!I28</f>
        <v>0</v>
      </c>
      <c r="H64" s="792">
        <f>KomUs!K28</f>
        <v>9300</v>
      </c>
      <c r="I64" s="839"/>
    </row>
    <row r="65" spans="1:9" x14ac:dyDescent="0.2">
      <c r="A65" s="763" t="s">
        <v>599</v>
      </c>
      <c r="B65" s="72">
        <v>32343</v>
      </c>
      <c r="C65" s="73" t="s">
        <v>300</v>
      </c>
      <c r="D65" s="375">
        <f t="shared" ref="D65" si="15">E65/1.25</f>
        <v>2400</v>
      </c>
      <c r="E65" s="376">
        <f>KomUs!E36</f>
        <v>3000</v>
      </c>
      <c r="F65" s="85">
        <f>KomUs!H36</f>
        <v>0</v>
      </c>
      <c r="G65" s="85">
        <f>KomUs!I36</f>
        <v>0</v>
      </c>
      <c r="H65" s="792">
        <f>KomUs!K36</f>
        <v>3000</v>
      </c>
      <c r="I65" s="839"/>
    </row>
    <row r="66" spans="1:9" x14ac:dyDescent="0.2">
      <c r="A66" s="763" t="s">
        <v>600</v>
      </c>
      <c r="B66" s="72">
        <v>32344</v>
      </c>
      <c r="C66" s="73" t="s">
        <v>301</v>
      </c>
      <c r="D66" s="375">
        <f t="shared" ref="D66" si="16">E66/1.25</f>
        <v>9600</v>
      </c>
      <c r="E66" s="376">
        <f>KomUs!E43</f>
        <v>12000</v>
      </c>
      <c r="F66" s="85">
        <f>KomUs!H43</f>
        <v>0</v>
      </c>
      <c r="G66" s="85">
        <f>KomUs!I43</f>
        <v>0</v>
      </c>
      <c r="H66" s="792">
        <f>KomUs!K43</f>
        <v>12000</v>
      </c>
      <c r="I66" s="839"/>
    </row>
    <row r="67" spans="1:9" ht="15" thickBot="1" x14ac:dyDescent="0.25">
      <c r="A67" s="766" t="s">
        <v>601</v>
      </c>
      <c r="B67" s="76">
        <v>32349</v>
      </c>
      <c r="C67" s="77" t="s">
        <v>492</v>
      </c>
      <c r="D67" s="707">
        <f>E67</f>
        <v>22800</v>
      </c>
      <c r="E67" s="379">
        <f>KomUs!E58</f>
        <v>22800</v>
      </c>
      <c r="F67" s="97">
        <f>KomUs!H58</f>
        <v>0</v>
      </c>
      <c r="G67" s="97">
        <f>KomUs!I58</f>
        <v>0</v>
      </c>
      <c r="H67" s="795">
        <f>KomUs!K58</f>
        <v>22800</v>
      </c>
      <c r="I67" s="840"/>
    </row>
    <row r="68" spans="1:9" s="718" customFormat="1" ht="21.75" customHeight="1" thickBot="1" x14ac:dyDescent="0.3">
      <c r="A68" s="760" t="s">
        <v>20</v>
      </c>
      <c r="B68" s="716">
        <v>3235</v>
      </c>
      <c r="C68" s="717" t="s">
        <v>516</v>
      </c>
      <c r="D68" s="720">
        <f>SUM(D69:D70)</f>
        <v>48000</v>
      </c>
      <c r="E68" s="720">
        <f t="shared" ref="E68:H68" si="17">SUM(E69:E70)</f>
        <v>60000</v>
      </c>
      <c r="F68" s="721">
        <f t="shared" si="17"/>
        <v>0</v>
      </c>
      <c r="G68" s="721">
        <f t="shared" si="17"/>
        <v>0</v>
      </c>
      <c r="H68" s="797">
        <f t="shared" si="17"/>
        <v>60000</v>
      </c>
      <c r="I68" s="800"/>
    </row>
    <row r="69" spans="1:9" x14ac:dyDescent="0.2">
      <c r="A69" s="769" t="s">
        <v>602</v>
      </c>
      <c r="B69" s="747">
        <v>32354</v>
      </c>
      <c r="C69" s="748" t="s">
        <v>547</v>
      </c>
      <c r="D69" s="749">
        <f>E69/1.25</f>
        <v>1440</v>
      </c>
      <c r="E69" s="750">
        <f>Zak!E7</f>
        <v>1800</v>
      </c>
      <c r="F69" s="751">
        <f>Zak!H7</f>
        <v>0</v>
      </c>
      <c r="G69" s="751">
        <f>Zak!I7</f>
        <v>0</v>
      </c>
      <c r="H69" s="813">
        <f>Zak!K7</f>
        <v>1800</v>
      </c>
      <c r="I69" s="838" t="s">
        <v>635</v>
      </c>
    </row>
    <row r="70" spans="1:9" ht="15" thickBot="1" x14ac:dyDescent="0.25">
      <c r="A70" s="766" t="s">
        <v>603</v>
      </c>
      <c r="B70" s="76">
        <v>32359</v>
      </c>
      <c r="C70" s="77" t="s">
        <v>548</v>
      </c>
      <c r="D70" s="707">
        <f>E70/1.25</f>
        <v>46560</v>
      </c>
      <c r="E70" s="379">
        <f>Zak!E15</f>
        <v>58200</v>
      </c>
      <c r="F70" s="97">
        <f>Zak!H15</f>
        <v>0</v>
      </c>
      <c r="G70" s="97">
        <f>Zak!I15</f>
        <v>0</v>
      </c>
      <c r="H70" s="795">
        <f>Zak!K15</f>
        <v>58200</v>
      </c>
      <c r="I70" s="840"/>
    </row>
    <row r="71" spans="1:9" s="718" customFormat="1" ht="21.75" customHeight="1" thickBot="1" x14ac:dyDescent="0.3">
      <c r="A71" s="760" t="s">
        <v>22</v>
      </c>
      <c r="B71" s="716">
        <v>3236</v>
      </c>
      <c r="C71" s="717" t="s">
        <v>549</v>
      </c>
      <c r="D71" s="720">
        <f>SUM(D72:D73)</f>
        <v>37400</v>
      </c>
      <c r="E71" s="720">
        <f t="shared" ref="E71" si="18">SUM(E72:E73)</f>
        <v>38000</v>
      </c>
      <c r="F71" s="721">
        <f t="shared" ref="F71" si="19">SUM(F72:F73)</f>
        <v>0</v>
      </c>
      <c r="G71" s="721">
        <f t="shared" ref="G71" si="20">SUM(G72:G73)</f>
        <v>0</v>
      </c>
      <c r="H71" s="797">
        <f t="shared" ref="H71" si="21">SUM(H72:H73)</f>
        <v>38000</v>
      </c>
      <c r="I71" s="800"/>
    </row>
    <row r="72" spans="1:9" x14ac:dyDescent="0.2">
      <c r="A72" s="762" t="s">
        <v>604</v>
      </c>
      <c r="B72" s="722">
        <v>32361</v>
      </c>
      <c r="C72" s="723" t="s">
        <v>494</v>
      </c>
      <c r="D72" s="724">
        <f>E72</f>
        <v>35000</v>
      </c>
      <c r="E72" s="725">
        <f>LiPr!E10</f>
        <v>35000</v>
      </c>
      <c r="F72" s="726">
        <f>LiPr!H10</f>
        <v>0</v>
      </c>
      <c r="G72" s="726">
        <f>LiPr!I10</f>
        <v>0</v>
      </c>
      <c r="H72" s="791">
        <f>LiPr!K10</f>
        <v>35000</v>
      </c>
      <c r="I72" s="838" t="s">
        <v>635</v>
      </c>
    </row>
    <row r="73" spans="1:9" ht="15" thickBot="1" x14ac:dyDescent="0.25">
      <c r="A73" s="766" t="s">
        <v>605</v>
      </c>
      <c r="B73" s="76">
        <v>32363</v>
      </c>
      <c r="C73" s="77" t="s">
        <v>215</v>
      </c>
      <c r="D73" s="707">
        <f t="shared" ref="D73:D91" si="22">E73/1.25</f>
        <v>2400</v>
      </c>
      <c r="E73" s="379">
        <f>LiPr!E20</f>
        <v>3000</v>
      </c>
      <c r="F73" s="97">
        <f>LiPr!H20</f>
        <v>0</v>
      </c>
      <c r="G73" s="97">
        <f>LiPr!I20</f>
        <v>0</v>
      </c>
      <c r="H73" s="795">
        <f>LiPr!K20</f>
        <v>3000</v>
      </c>
      <c r="I73" s="840"/>
    </row>
    <row r="74" spans="1:9" s="718" customFormat="1" ht="21.75" customHeight="1" thickBot="1" x14ac:dyDescent="0.3">
      <c r="A74" s="760" t="s">
        <v>23</v>
      </c>
      <c r="B74" s="716">
        <v>3237</v>
      </c>
      <c r="C74" s="717" t="s">
        <v>550</v>
      </c>
      <c r="D74" s="720">
        <f>SUM(D75:D76)</f>
        <v>26280</v>
      </c>
      <c r="E74" s="720">
        <f t="shared" ref="E74" si="23">SUM(E75:E76)</f>
        <v>26280</v>
      </c>
      <c r="F74" s="721">
        <f t="shared" ref="F74" si="24">SUM(F75:F76)</f>
        <v>0</v>
      </c>
      <c r="G74" s="721">
        <f t="shared" ref="G74" si="25">SUM(G75:G76)</f>
        <v>0</v>
      </c>
      <c r="H74" s="797">
        <f t="shared" ref="H74" si="26">SUM(H75:H76)</f>
        <v>26280</v>
      </c>
      <c r="I74" s="800"/>
    </row>
    <row r="75" spans="1:9" x14ac:dyDescent="0.2">
      <c r="A75" s="762" t="s">
        <v>606</v>
      </c>
      <c r="B75" s="722">
        <v>32372</v>
      </c>
      <c r="C75" s="723" t="s">
        <v>524</v>
      </c>
      <c r="D75" s="724">
        <f>E75</f>
        <v>11280</v>
      </c>
      <c r="E75" s="725">
        <f>InUs!D16</f>
        <v>11280</v>
      </c>
      <c r="F75" s="726">
        <f>InUs!G16</f>
        <v>0</v>
      </c>
      <c r="G75" s="726">
        <f>InUs!H16</f>
        <v>0</v>
      </c>
      <c r="H75" s="791">
        <f>InUs!J16</f>
        <v>11280</v>
      </c>
      <c r="I75" s="838" t="s">
        <v>639</v>
      </c>
    </row>
    <row r="76" spans="1:9" ht="15" thickBot="1" x14ac:dyDescent="0.25">
      <c r="A76" s="766" t="s">
        <v>607</v>
      </c>
      <c r="B76" s="76">
        <v>32379</v>
      </c>
      <c r="C76" s="77" t="s">
        <v>306</v>
      </c>
      <c r="D76" s="707">
        <f>E76</f>
        <v>15000</v>
      </c>
      <c r="E76" s="379">
        <f>InUs!D6</f>
        <v>15000</v>
      </c>
      <c r="F76" s="97">
        <f>InUs!G6</f>
        <v>0</v>
      </c>
      <c r="G76" s="97">
        <f>InUs!H6</f>
        <v>0</v>
      </c>
      <c r="H76" s="795">
        <f>InUs!J6</f>
        <v>15000</v>
      </c>
      <c r="I76" s="840"/>
    </row>
    <row r="77" spans="1:9" s="718" customFormat="1" ht="21.75" customHeight="1" thickBot="1" x14ac:dyDescent="0.3">
      <c r="A77" s="760" t="s">
        <v>24</v>
      </c>
      <c r="B77" s="716">
        <v>3238</v>
      </c>
      <c r="C77" s="717" t="s">
        <v>551</v>
      </c>
      <c r="D77" s="720">
        <f>SUM(D78:D79)</f>
        <v>8000</v>
      </c>
      <c r="E77" s="720">
        <f t="shared" ref="E77" si="27">SUM(E78:E79)</f>
        <v>10000</v>
      </c>
      <c r="F77" s="721">
        <f t="shared" ref="F77" si="28">SUM(F78:F79)</f>
        <v>0</v>
      </c>
      <c r="G77" s="721">
        <f t="shared" ref="G77" si="29">SUM(G78:G79)</f>
        <v>0</v>
      </c>
      <c r="H77" s="797">
        <f t="shared" ref="H77" si="30">SUM(H78:H79)</f>
        <v>10000</v>
      </c>
      <c r="I77" s="800"/>
    </row>
    <row r="78" spans="1:9" x14ac:dyDescent="0.2">
      <c r="A78" s="762" t="s">
        <v>608</v>
      </c>
      <c r="B78" s="722">
        <v>32381</v>
      </c>
      <c r="C78" s="723" t="s">
        <v>152</v>
      </c>
      <c r="D78" s="724">
        <f t="shared" ref="D78" si="31">E78/1.25</f>
        <v>2000</v>
      </c>
      <c r="E78" s="725">
        <f>OdRa!E8</f>
        <v>2500</v>
      </c>
      <c r="F78" s="726">
        <f>OdRa!H8</f>
        <v>0</v>
      </c>
      <c r="G78" s="726">
        <f>OdRa!I8</f>
        <v>0</v>
      </c>
      <c r="H78" s="791">
        <f>OdRa!K8</f>
        <v>2500</v>
      </c>
      <c r="I78" s="838" t="s">
        <v>635</v>
      </c>
    </row>
    <row r="79" spans="1:9" ht="15" thickBot="1" x14ac:dyDescent="0.25">
      <c r="A79" s="766" t="s">
        <v>609</v>
      </c>
      <c r="B79" s="76">
        <v>32389</v>
      </c>
      <c r="C79" s="77" t="s">
        <v>214</v>
      </c>
      <c r="D79" s="707">
        <f t="shared" si="22"/>
        <v>6000</v>
      </c>
      <c r="E79" s="379">
        <f>OdRa!E17</f>
        <v>7500</v>
      </c>
      <c r="F79" s="97">
        <f>OdRa!H17</f>
        <v>0</v>
      </c>
      <c r="G79" s="97">
        <f>OdRa!I17</f>
        <v>0</v>
      </c>
      <c r="H79" s="795">
        <f>OdRa!K17</f>
        <v>7500</v>
      </c>
      <c r="I79" s="840"/>
    </row>
    <row r="80" spans="1:9" s="718" customFormat="1" ht="23.25" customHeight="1" thickBot="1" x14ac:dyDescent="0.3">
      <c r="A80" s="760" t="s">
        <v>25</v>
      </c>
      <c r="B80" s="716">
        <v>3239</v>
      </c>
      <c r="C80" s="717" t="s">
        <v>505</v>
      </c>
      <c r="D80" s="720">
        <f>D81</f>
        <v>15200</v>
      </c>
      <c r="E80" s="720">
        <f t="shared" ref="E80" si="32">E81</f>
        <v>19000</v>
      </c>
      <c r="F80" s="721">
        <f t="shared" ref="F80" si="33">F81</f>
        <v>0</v>
      </c>
      <c r="G80" s="721">
        <f t="shared" ref="G80" si="34">G81</f>
        <v>0</v>
      </c>
      <c r="H80" s="797">
        <f t="shared" ref="H80" si="35">H81</f>
        <v>19000</v>
      </c>
      <c r="I80" s="800"/>
    </row>
    <row r="81" spans="1:9" ht="24.75" thickBot="1" x14ac:dyDescent="0.25">
      <c r="A81" s="804" t="s">
        <v>610</v>
      </c>
      <c r="B81" s="805">
        <v>3239</v>
      </c>
      <c r="C81" s="806" t="s">
        <v>505</v>
      </c>
      <c r="D81" s="807">
        <f t="shared" si="22"/>
        <v>15200</v>
      </c>
      <c r="E81" s="808">
        <f>OstUs!E11</f>
        <v>19000</v>
      </c>
      <c r="F81" s="809">
        <f>OstUs!H11</f>
        <v>0</v>
      </c>
      <c r="G81" s="809">
        <f>OstUs!I11</f>
        <v>0</v>
      </c>
      <c r="H81" s="810">
        <f>OstUs!K11</f>
        <v>19000</v>
      </c>
      <c r="I81" s="812" t="s">
        <v>640</v>
      </c>
    </row>
    <row r="82" spans="1:9" s="718" customFormat="1" ht="23.25" customHeight="1" thickBot="1" x14ac:dyDescent="0.3">
      <c r="A82" s="760" t="s">
        <v>26</v>
      </c>
      <c r="B82" s="716">
        <v>3292</v>
      </c>
      <c r="C82" s="717" t="s">
        <v>512</v>
      </c>
      <c r="D82" s="720">
        <f>D83</f>
        <v>57650</v>
      </c>
      <c r="E82" s="720">
        <f t="shared" ref="E82" si="36">E83</f>
        <v>57650</v>
      </c>
      <c r="F82" s="721">
        <f t="shared" ref="F82" si="37">F83</f>
        <v>0</v>
      </c>
      <c r="G82" s="721">
        <f t="shared" ref="G82" si="38">G83</f>
        <v>0</v>
      </c>
      <c r="H82" s="797">
        <f t="shared" ref="H82" si="39">H83</f>
        <v>57650</v>
      </c>
      <c r="I82" s="800"/>
    </row>
    <row r="83" spans="1:9" ht="24.75" thickBot="1" x14ac:dyDescent="0.25">
      <c r="A83" s="804" t="s">
        <v>611</v>
      </c>
      <c r="B83" s="805">
        <v>3292</v>
      </c>
      <c r="C83" s="806" t="s">
        <v>512</v>
      </c>
      <c r="D83" s="807">
        <f>E83</f>
        <v>57650</v>
      </c>
      <c r="E83" s="808">
        <f>Osig!E9</f>
        <v>57650</v>
      </c>
      <c r="F83" s="809">
        <f>Osig!H9</f>
        <v>0</v>
      </c>
      <c r="G83" s="809">
        <f>Osig!I9</f>
        <v>0</v>
      </c>
      <c r="H83" s="810">
        <f>Osig!K9</f>
        <v>57650</v>
      </c>
      <c r="I83" s="814" t="s">
        <v>640</v>
      </c>
    </row>
    <row r="84" spans="1:9" s="66" customFormat="1" ht="18.75" thickBot="1" x14ac:dyDescent="0.3">
      <c r="A84" s="777" t="s">
        <v>623</v>
      </c>
      <c r="D84" s="65" t="s">
        <v>629</v>
      </c>
      <c r="F84" s="67"/>
      <c r="G84" s="67"/>
      <c r="H84" s="757" t="s">
        <v>556</v>
      </c>
    </row>
    <row r="85" spans="1:9" ht="15.75" x14ac:dyDescent="0.25">
      <c r="A85" s="777" t="s">
        <v>624</v>
      </c>
      <c r="D85" s="372" t="s">
        <v>217</v>
      </c>
      <c r="E85" s="372" t="s">
        <v>217</v>
      </c>
      <c r="F85" s="60" t="s">
        <v>184</v>
      </c>
      <c r="G85" s="60" t="s">
        <v>184</v>
      </c>
      <c r="H85" s="61" t="s">
        <v>185</v>
      </c>
      <c r="I85" s="789" t="s">
        <v>632</v>
      </c>
    </row>
    <row r="86" spans="1:9" ht="16.5" thickBot="1" x14ac:dyDescent="0.3">
      <c r="A86" s="777" t="s">
        <v>625</v>
      </c>
      <c r="D86" s="373" t="s">
        <v>311</v>
      </c>
      <c r="E86" s="373" t="s">
        <v>310</v>
      </c>
      <c r="F86" s="62" t="s">
        <v>311</v>
      </c>
      <c r="G86" s="62" t="s">
        <v>310</v>
      </c>
      <c r="H86" s="719" t="s">
        <v>310</v>
      </c>
      <c r="I86" s="790" t="s">
        <v>633</v>
      </c>
    </row>
    <row r="87" spans="1:9" ht="15.75" thickBot="1" x14ac:dyDescent="0.3">
      <c r="A87" s="758" t="s">
        <v>631</v>
      </c>
      <c r="B87" s="70" t="s">
        <v>542</v>
      </c>
      <c r="C87" s="71" t="s">
        <v>588</v>
      </c>
      <c r="D87" s="374" t="s">
        <v>218</v>
      </c>
      <c r="E87" s="374" t="s">
        <v>218</v>
      </c>
      <c r="F87" s="95" t="s">
        <v>218</v>
      </c>
      <c r="G87" s="95" t="s">
        <v>218</v>
      </c>
      <c r="H87" s="63" t="s">
        <v>218</v>
      </c>
      <c r="I87" s="748"/>
    </row>
    <row r="88" spans="1:9" s="718" customFormat="1" ht="23.25" customHeight="1" thickBot="1" x14ac:dyDescent="0.3">
      <c r="A88" s="770" t="s">
        <v>27</v>
      </c>
      <c r="B88" s="752">
        <v>3293</v>
      </c>
      <c r="C88" s="753" t="s">
        <v>304</v>
      </c>
      <c r="D88" s="754">
        <f>D89</f>
        <v>7200</v>
      </c>
      <c r="E88" s="754">
        <f t="shared" ref="E88" si="40">E89</f>
        <v>9000</v>
      </c>
      <c r="F88" s="755">
        <f t="shared" ref="F88" si="41">F89</f>
        <v>0</v>
      </c>
      <c r="G88" s="755">
        <f t="shared" ref="G88" si="42">G89</f>
        <v>0</v>
      </c>
      <c r="H88" s="756">
        <f t="shared" ref="H88" si="43">H89</f>
        <v>9000</v>
      </c>
      <c r="I88" s="800"/>
    </row>
    <row r="89" spans="1:9" ht="15" thickBot="1" x14ac:dyDescent="0.25">
      <c r="A89" s="767" t="s">
        <v>612</v>
      </c>
      <c r="B89" s="731">
        <v>32931</v>
      </c>
      <c r="C89" s="732" t="s">
        <v>304</v>
      </c>
      <c r="D89" s="733">
        <f t="shared" si="22"/>
        <v>7200</v>
      </c>
      <c r="E89" s="734">
        <f>Repr!E11</f>
        <v>9000</v>
      </c>
      <c r="F89" s="735">
        <f>Repr!H11</f>
        <v>0</v>
      </c>
      <c r="G89" s="735">
        <f>Repr!I11</f>
        <v>0</v>
      </c>
      <c r="H89" s="736">
        <f>Repr!K11</f>
        <v>9000</v>
      </c>
      <c r="I89" s="802" t="s">
        <v>635</v>
      </c>
    </row>
    <row r="90" spans="1:9" s="718" customFormat="1" ht="23.25" customHeight="1" thickBot="1" x14ac:dyDescent="0.3">
      <c r="A90" s="770" t="s">
        <v>29</v>
      </c>
      <c r="B90" s="752">
        <v>3299</v>
      </c>
      <c r="C90" s="753" t="s">
        <v>531</v>
      </c>
      <c r="D90" s="754">
        <f>D91</f>
        <v>880</v>
      </c>
      <c r="E90" s="754">
        <f t="shared" ref="E90" si="44">E91</f>
        <v>1100</v>
      </c>
      <c r="F90" s="755">
        <f t="shared" ref="F90" si="45">F91</f>
        <v>0</v>
      </c>
      <c r="G90" s="755">
        <f t="shared" ref="G90" si="46">G91</f>
        <v>0</v>
      </c>
      <c r="H90" s="756">
        <f t="shared" ref="H90" si="47">H91</f>
        <v>1100</v>
      </c>
      <c r="I90" s="800"/>
    </row>
    <row r="91" spans="1:9" ht="15" thickBot="1" x14ac:dyDescent="0.25">
      <c r="A91" s="767" t="s">
        <v>613</v>
      </c>
      <c r="B91" s="731">
        <v>3299</v>
      </c>
      <c r="C91" s="732" t="s">
        <v>648</v>
      </c>
      <c r="D91" s="733">
        <f t="shared" si="22"/>
        <v>880</v>
      </c>
      <c r="E91" s="734">
        <f>OstRas!E11</f>
        <v>1100</v>
      </c>
      <c r="F91" s="735">
        <f>OstRas!H11</f>
        <v>0</v>
      </c>
      <c r="G91" s="735">
        <f>OstRas!I11</f>
        <v>0</v>
      </c>
      <c r="H91" s="736">
        <f>OstRas!K11</f>
        <v>1100</v>
      </c>
      <c r="I91" s="802" t="s">
        <v>635</v>
      </c>
    </row>
    <row r="92" spans="1:9" s="718" customFormat="1" ht="23.25" customHeight="1" thickBot="1" x14ac:dyDescent="0.3">
      <c r="A92" s="770" t="s">
        <v>334</v>
      </c>
      <c r="B92" s="752">
        <v>4221</v>
      </c>
      <c r="C92" s="753" t="s">
        <v>533</v>
      </c>
      <c r="D92" s="754">
        <f>D93</f>
        <v>6160</v>
      </c>
      <c r="E92" s="754">
        <f t="shared" ref="E92" si="48">E93</f>
        <v>7700</v>
      </c>
      <c r="F92" s="755">
        <f t="shared" ref="F92" si="49">F93</f>
        <v>0</v>
      </c>
      <c r="G92" s="755">
        <f t="shared" ref="G92" si="50">G93</f>
        <v>0</v>
      </c>
      <c r="H92" s="756">
        <f t="shared" ref="H92" si="51">H93</f>
        <v>7700</v>
      </c>
      <c r="I92" s="800"/>
    </row>
    <row r="93" spans="1:9" ht="15" thickBot="1" x14ac:dyDescent="0.25">
      <c r="A93" s="767" t="s">
        <v>614</v>
      </c>
      <c r="B93" s="731">
        <v>4221</v>
      </c>
      <c r="C93" s="732" t="s">
        <v>533</v>
      </c>
      <c r="D93" s="733">
        <f>E93/1.25</f>
        <v>6160</v>
      </c>
      <c r="E93" s="734">
        <f>Oprema!E8</f>
        <v>7700</v>
      </c>
      <c r="F93" s="735">
        <f>Oprema!H8</f>
        <v>0</v>
      </c>
      <c r="G93" s="735">
        <f>Oprema!I8</f>
        <v>0</v>
      </c>
      <c r="H93" s="736">
        <f>Oprema!K8</f>
        <v>7700</v>
      </c>
      <c r="I93" s="802" t="s">
        <v>641</v>
      </c>
    </row>
    <row r="94" spans="1:9" s="718" customFormat="1" ht="23.25" customHeight="1" thickBot="1" x14ac:dyDescent="0.3">
      <c r="A94" s="770" t="s">
        <v>335</v>
      </c>
      <c r="B94" s="752">
        <v>4227</v>
      </c>
      <c r="C94" s="753" t="s">
        <v>534</v>
      </c>
      <c r="D94" s="754">
        <f>D95</f>
        <v>13834.328</v>
      </c>
      <c r="E94" s="754">
        <f t="shared" ref="E94" si="52">E95</f>
        <v>17292.91</v>
      </c>
      <c r="F94" s="755">
        <f t="shared" ref="F94" si="53">F95</f>
        <v>0</v>
      </c>
      <c r="G94" s="755">
        <f t="shared" ref="G94" si="54">G95</f>
        <v>0</v>
      </c>
      <c r="H94" s="756">
        <f t="shared" ref="H94" si="55">H95</f>
        <v>17292.91</v>
      </c>
      <c r="I94" s="800"/>
    </row>
    <row r="95" spans="1:9" ht="15" thickBot="1" x14ac:dyDescent="0.25">
      <c r="A95" s="767" t="s">
        <v>615</v>
      </c>
      <c r="B95" s="731">
        <v>4227</v>
      </c>
      <c r="C95" s="732" t="s">
        <v>534</v>
      </c>
      <c r="D95" s="733">
        <f>E95/1.25</f>
        <v>13834.328</v>
      </c>
      <c r="E95" s="734">
        <f>Oprema!E16</f>
        <v>17292.91</v>
      </c>
      <c r="F95" s="735">
        <f>Oprema!H16</f>
        <v>0</v>
      </c>
      <c r="G95" s="735">
        <f>Oprema!I16</f>
        <v>0</v>
      </c>
      <c r="H95" s="736">
        <f>Oprema!K16</f>
        <v>17292.91</v>
      </c>
      <c r="I95" s="802" t="s">
        <v>642</v>
      </c>
    </row>
    <row r="96" spans="1:9" s="718" customFormat="1" ht="23.25" customHeight="1" thickBot="1" x14ac:dyDescent="0.3">
      <c r="A96" s="770" t="s">
        <v>336</v>
      </c>
      <c r="B96" s="752">
        <v>4224</v>
      </c>
      <c r="C96" s="753" t="s">
        <v>552</v>
      </c>
      <c r="D96" s="754">
        <f>D97</f>
        <v>4050</v>
      </c>
      <c r="E96" s="754">
        <f t="shared" ref="E96" si="56">E97</f>
        <v>4050</v>
      </c>
      <c r="F96" s="755">
        <f t="shared" ref="F96" si="57">F97</f>
        <v>0</v>
      </c>
      <c r="G96" s="755">
        <f t="shared" ref="G96" si="58">G97</f>
        <v>0</v>
      </c>
      <c r="H96" s="756">
        <f t="shared" ref="H96" si="59">H97</f>
        <v>4050</v>
      </c>
      <c r="I96" s="800"/>
    </row>
    <row r="97" spans="1:9" ht="15" thickBot="1" x14ac:dyDescent="0.25">
      <c r="A97" s="766" t="s">
        <v>616</v>
      </c>
      <c r="B97" s="76">
        <v>4241</v>
      </c>
      <c r="C97" s="77" t="s">
        <v>535</v>
      </c>
      <c r="D97" s="707">
        <f>E97</f>
        <v>4050</v>
      </c>
      <c r="E97" s="379">
        <f>Oprema!E24</f>
        <v>4050</v>
      </c>
      <c r="F97" s="97">
        <f>Oprema!H24</f>
        <v>0</v>
      </c>
      <c r="G97" s="97">
        <f>Oprema!I24</f>
        <v>0</v>
      </c>
      <c r="H97" s="64">
        <f>Oprema!K24</f>
        <v>4050</v>
      </c>
      <c r="I97" s="802" t="s">
        <v>643</v>
      </c>
    </row>
    <row r="98" spans="1:9" ht="16.5" thickBot="1" x14ac:dyDescent="0.3">
      <c r="C98" s="70" t="s">
        <v>219</v>
      </c>
      <c r="D98" s="380">
        <f>D5+D24+D35+D41+D44+D46+D48+D53+D61+D68+D71+D74+D77+D80+D82+D88+D90+D92+D94+D96</f>
        <v>953642.17799999996</v>
      </c>
      <c r="E98" s="380">
        <f>E5+E24+E35+E41+E44+E46+E48+E53+E61+E68+E71+E74+E77+E80+E82+E88+E90+E92+E94+E96</f>
        <v>1153844.9099999999</v>
      </c>
      <c r="F98" s="771">
        <f>F5+F24+F35+F41+F44+F46+F48+F53+F61+F68+F71+F74+F77+F80+F82+F88+F90+F92+F94+F96</f>
        <v>0</v>
      </c>
      <c r="G98" s="771">
        <f>G5+G24+G35+G41+G44+G46+G48+G53+G61+G68+G71+G74+G77+G80+G82+G88+G90+G92+G94+G96</f>
        <v>0</v>
      </c>
      <c r="H98" s="772">
        <f>H5+H24+H35+H41+H44+H46+H48+H53+H61+H68+H71+H74+H77+H80+H82+H88+H90+H92+H94+H96</f>
        <v>1153844.9099999999</v>
      </c>
      <c r="I98" s="788"/>
    </row>
    <row r="99" spans="1:9" x14ac:dyDescent="0.2">
      <c r="H99" s="78"/>
    </row>
    <row r="100" spans="1:9" x14ac:dyDescent="0.2">
      <c r="C100" s="815" t="s">
        <v>652</v>
      </c>
    </row>
    <row r="101" spans="1:9" x14ac:dyDescent="0.2">
      <c r="C101" s="815"/>
    </row>
    <row r="102" spans="1:9" x14ac:dyDescent="0.2">
      <c r="A102" s="815" t="s">
        <v>654</v>
      </c>
    </row>
    <row r="103" spans="1:9" x14ac:dyDescent="0.2">
      <c r="A103" s="815" t="s">
        <v>655</v>
      </c>
      <c r="D103" s="778" t="s">
        <v>626</v>
      </c>
    </row>
    <row r="104" spans="1:9" x14ac:dyDescent="0.2">
      <c r="E104" s="69" t="s">
        <v>627</v>
      </c>
    </row>
    <row r="105" spans="1:9" x14ac:dyDescent="0.2">
      <c r="E105" s="69" t="s">
        <v>628</v>
      </c>
    </row>
  </sheetData>
  <mergeCells count="13">
    <mergeCell ref="I78:I79"/>
    <mergeCell ref="I42:I43"/>
    <mergeCell ref="I49:I52"/>
    <mergeCell ref="I62:I67"/>
    <mergeCell ref="I69:I70"/>
    <mergeCell ref="I72:I73"/>
    <mergeCell ref="I75:I76"/>
    <mergeCell ref="I36:I40"/>
    <mergeCell ref="I7:I10"/>
    <mergeCell ref="I14:I16"/>
    <mergeCell ref="I18:I19"/>
    <mergeCell ref="I21:I23"/>
    <mergeCell ref="I26:I30"/>
  </mergeCells>
  <phoneticPr fontId="4" type="noConversion"/>
  <pageMargins left="0.35433070866141736" right="0" top="0.78740157480314965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D9" sqref="D9"/>
    </sheetView>
  </sheetViews>
  <sheetFormatPr defaultRowHeight="15" x14ac:dyDescent="0.25"/>
  <cols>
    <col min="1" max="1" width="9.140625" style="164"/>
    <col min="2" max="2" width="31.140625" style="291" customWidth="1"/>
    <col min="3" max="3" width="13.7109375" style="248" customWidth="1"/>
    <col min="4" max="4" width="13.42578125" style="292" customWidth="1"/>
    <col min="5" max="5" width="13.7109375" style="292" customWidth="1"/>
    <col min="6" max="6" width="13.7109375" style="164" customWidth="1"/>
    <col min="7" max="7" width="15.7109375" style="164" customWidth="1"/>
    <col min="8" max="8" width="15.5703125" style="248" customWidth="1"/>
    <col min="9" max="9" width="11.7109375" style="248" customWidth="1"/>
    <col min="10" max="10" width="13.28515625" style="248" customWidth="1"/>
    <col min="11" max="11" width="9.140625" style="248"/>
    <col min="12" max="16384" width="9.140625" style="164"/>
  </cols>
  <sheetData>
    <row r="1" spans="1:11" ht="15.75" thickBot="1" x14ac:dyDescent="0.3"/>
    <row r="2" spans="1:11" ht="15.75" thickBot="1" x14ac:dyDescent="0.3">
      <c r="C2" s="516" t="s">
        <v>355</v>
      </c>
      <c r="D2" s="516" t="s">
        <v>355</v>
      </c>
      <c r="E2" s="87" t="s">
        <v>184</v>
      </c>
      <c r="F2" s="88" t="s">
        <v>184</v>
      </c>
      <c r="G2" s="91" t="s">
        <v>185</v>
      </c>
      <c r="H2" s="92" t="s">
        <v>185</v>
      </c>
    </row>
    <row r="3" spans="1:11" ht="15.75" thickBot="1" x14ac:dyDescent="0.3">
      <c r="A3" s="786" t="s">
        <v>354</v>
      </c>
      <c r="B3" s="787" t="s">
        <v>630</v>
      </c>
      <c r="C3" s="517" t="s">
        <v>311</v>
      </c>
      <c r="D3" s="517" t="s">
        <v>310</v>
      </c>
      <c r="E3" s="89" t="s">
        <v>311</v>
      </c>
      <c r="F3" s="90" t="s">
        <v>310</v>
      </c>
      <c r="G3" s="93" t="s">
        <v>311</v>
      </c>
      <c r="H3" s="94" t="s">
        <v>310</v>
      </c>
    </row>
    <row r="4" spans="1:11" x14ac:dyDescent="0.25">
      <c r="A4" s="348">
        <v>322241</v>
      </c>
      <c r="B4" s="349" t="s">
        <v>353</v>
      </c>
      <c r="C4" s="518">
        <f>D4/1.25</f>
        <v>119200</v>
      </c>
      <c r="D4" s="518">
        <v>149000</v>
      </c>
      <c r="E4" s="350">
        <f>E37</f>
        <v>0</v>
      </c>
      <c r="F4" s="350">
        <f>E4*1.25</f>
        <v>0</v>
      </c>
      <c r="G4" s="351">
        <f>C4-E4</f>
        <v>119200</v>
      </c>
      <c r="H4" s="351">
        <f>D4-F4</f>
        <v>149000</v>
      </c>
    </row>
    <row r="5" spans="1:11" x14ac:dyDescent="0.25">
      <c r="A5" s="352">
        <v>322242</v>
      </c>
      <c r="B5" s="353" t="s">
        <v>358</v>
      </c>
      <c r="C5" s="519">
        <f>D5/1.25</f>
        <v>32000</v>
      </c>
      <c r="D5" s="519">
        <v>40000</v>
      </c>
      <c r="E5" s="354">
        <f>E64</f>
        <v>0</v>
      </c>
      <c r="F5" s="350">
        <f t="shared" ref="F5:F8" si="0">E5*1.25</f>
        <v>0</v>
      </c>
      <c r="G5" s="355">
        <f>C5-E5</f>
        <v>32000</v>
      </c>
      <c r="H5" s="355">
        <f>D5-F5</f>
        <v>40000</v>
      </c>
    </row>
    <row r="6" spans="1:11" x14ac:dyDescent="0.25">
      <c r="A6" s="352">
        <v>322243</v>
      </c>
      <c r="B6" s="353" t="s">
        <v>360</v>
      </c>
      <c r="C6" s="519">
        <f t="shared" ref="C6:C7" si="1">D6/1.25</f>
        <v>8800</v>
      </c>
      <c r="D6" s="519">
        <v>11000</v>
      </c>
      <c r="E6" s="354">
        <f>E80</f>
        <v>0</v>
      </c>
      <c r="F6" s="350">
        <f t="shared" si="0"/>
        <v>0</v>
      </c>
      <c r="G6" s="355">
        <f t="shared" ref="G6:H7" si="2">C6-E6</f>
        <v>8800</v>
      </c>
      <c r="H6" s="355">
        <f t="shared" si="2"/>
        <v>11000</v>
      </c>
    </row>
    <row r="7" spans="1:11" x14ac:dyDescent="0.25">
      <c r="A7" s="352">
        <v>322244</v>
      </c>
      <c r="B7" s="353" t="s">
        <v>362</v>
      </c>
      <c r="C7" s="519">
        <f t="shared" si="1"/>
        <v>20800</v>
      </c>
      <c r="D7" s="519">
        <v>26000</v>
      </c>
      <c r="E7" s="354">
        <f>E106</f>
        <v>0</v>
      </c>
      <c r="F7" s="350">
        <f t="shared" si="0"/>
        <v>0</v>
      </c>
      <c r="G7" s="355">
        <f t="shared" si="2"/>
        <v>20800</v>
      </c>
      <c r="H7" s="355">
        <f t="shared" si="2"/>
        <v>26000</v>
      </c>
    </row>
    <row r="8" spans="1:11" ht="15.75" thickBot="1" x14ac:dyDescent="0.3">
      <c r="A8" s="356">
        <v>322245</v>
      </c>
      <c r="B8" s="357" t="s">
        <v>364</v>
      </c>
      <c r="C8" s="520">
        <f>D8/1.25</f>
        <v>13600</v>
      </c>
      <c r="D8" s="520">
        <v>17000</v>
      </c>
      <c r="E8" s="358">
        <f>E135</f>
        <v>0</v>
      </c>
      <c r="F8" s="350">
        <f t="shared" si="0"/>
        <v>0</v>
      </c>
      <c r="G8" s="359">
        <f>C8-E8</f>
        <v>13600</v>
      </c>
      <c r="H8" s="359">
        <f>D8-F8</f>
        <v>17000</v>
      </c>
    </row>
    <row r="9" spans="1:11" s="162" customFormat="1" ht="16.5" thickBot="1" x14ac:dyDescent="0.3">
      <c r="A9" s="344"/>
      <c r="B9" s="345">
        <v>32224</v>
      </c>
      <c r="C9" s="521">
        <f t="shared" ref="C9:H9" si="3">SUM(C4:C8)</f>
        <v>194400</v>
      </c>
      <c r="D9" s="521">
        <f t="shared" si="3"/>
        <v>243000</v>
      </c>
      <c r="E9" s="346">
        <f t="shared" si="3"/>
        <v>0</v>
      </c>
      <c r="F9" s="346">
        <f t="shared" si="3"/>
        <v>0</v>
      </c>
      <c r="G9" s="347">
        <f t="shared" si="3"/>
        <v>194400</v>
      </c>
      <c r="H9" s="347">
        <f t="shared" si="3"/>
        <v>243000</v>
      </c>
      <c r="I9" s="344"/>
      <c r="J9" s="344"/>
      <c r="K9" s="344"/>
    </row>
    <row r="10" spans="1:11" x14ac:dyDescent="0.25">
      <c r="A10" s="248"/>
      <c r="C10" s="291"/>
      <c r="F10" s="292"/>
    </row>
    <row r="11" spans="1:11" s="297" customFormat="1" ht="15.75" thickBot="1" x14ac:dyDescent="0.3">
      <c r="A11" s="293"/>
      <c r="B11" s="294"/>
      <c r="C11" s="295"/>
      <c r="D11" s="296"/>
      <c r="E11" s="293"/>
      <c r="H11" s="293"/>
      <c r="I11" s="293"/>
      <c r="J11" s="293"/>
      <c r="K11" s="293"/>
    </row>
    <row r="12" spans="1:11" s="162" customFormat="1" ht="16.5" thickBot="1" x14ac:dyDescent="0.3">
      <c r="B12" s="551" t="s">
        <v>353</v>
      </c>
      <c r="C12" s="552">
        <v>322241</v>
      </c>
      <c r="D12" s="360"/>
      <c r="E12" s="361"/>
      <c r="H12" s="344"/>
      <c r="I12" s="344"/>
      <c r="J12" s="344"/>
      <c r="K12" s="344"/>
    </row>
    <row r="13" spans="1:11" x14ac:dyDescent="0.25">
      <c r="B13" s="298"/>
      <c r="C13" s="299" t="s">
        <v>178</v>
      </c>
      <c r="D13" s="300"/>
      <c r="E13" s="301" t="s">
        <v>180</v>
      </c>
    </row>
    <row r="14" spans="1:11" ht="15.75" thickBot="1" x14ac:dyDescent="0.3">
      <c r="B14" s="302" t="s">
        <v>356</v>
      </c>
      <c r="C14" s="302" t="s">
        <v>311</v>
      </c>
      <c r="D14" s="302" t="s">
        <v>179</v>
      </c>
      <c r="E14" s="302" t="s">
        <v>311</v>
      </c>
    </row>
    <row r="15" spans="1:11" x14ac:dyDescent="0.25">
      <c r="B15" s="303" t="s">
        <v>357</v>
      </c>
      <c r="C15" s="304">
        <v>3.7</v>
      </c>
      <c r="D15" s="305"/>
      <c r="E15" s="306">
        <f t="shared" ref="E15:E34" si="4">C15*D15</f>
        <v>0</v>
      </c>
    </row>
    <row r="16" spans="1:11" x14ac:dyDescent="0.25">
      <c r="B16" s="307" t="s">
        <v>359</v>
      </c>
      <c r="C16" s="308">
        <v>3.7</v>
      </c>
      <c r="D16" s="309"/>
      <c r="E16" s="310">
        <f t="shared" si="4"/>
        <v>0</v>
      </c>
    </row>
    <row r="17" spans="2:9" x14ac:dyDescent="0.25">
      <c r="B17" s="307" t="s">
        <v>361</v>
      </c>
      <c r="C17" s="308">
        <v>4.0999999999999996</v>
      </c>
      <c r="D17" s="309"/>
      <c r="E17" s="310">
        <f t="shared" si="4"/>
        <v>0</v>
      </c>
    </row>
    <row r="18" spans="2:9" x14ac:dyDescent="0.25">
      <c r="B18" s="307" t="s">
        <v>363</v>
      </c>
      <c r="C18" s="308">
        <v>1.1599999999999999</v>
      </c>
      <c r="D18" s="309"/>
      <c r="E18" s="310">
        <f t="shared" si="4"/>
        <v>0</v>
      </c>
    </row>
    <row r="19" spans="2:9" x14ac:dyDescent="0.25">
      <c r="B19" s="307" t="s">
        <v>365</v>
      </c>
      <c r="C19" s="308">
        <v>1.2</v>
      </c>
      <c r="D19" s="309"/>
      <c r="E19" s="310">
        <f t="shared" si="4"/>
        <v>0</v>
      </c>
    </row>
    <row r="20" spans="2:9" x14ac:dyDescent="0.25">
      <c r="B20" s="307" t="s">
        <v>363</v>
      </c>
      <c r="C20" s="308">
        <v>1.6</v>
      </c>
      <c r="D20" s="309"/>
      <c r="E20" s="310">
        <f t="shared" si="4"/>
        <v>0</v>
      </c>
    </row>
    <row r="21" spans="2:9" x14ac:dyDescent="0.25">
      <c r="B21" s="307" t="s">
        <v>366</v>
      </c>
      <c r="C21" s="308">
        <v>1.72</v>
      </c>
      <c r="D21" s="309"/>
      <c r="E21" s="310">
        <f t="shared" si="4"/>
        <v>0</v>
      </c>
    </row>
    <row r="22" spans="2:9" x14ac:dyDescent="0.25">
      <c r="B22" s="307" t="s">
        <v>367</v>
      </c>
      <c r="C22" s="308">
        <v>1.64</v>
      </c>
      <c r="D22" s="309"/>
      <c r="E22" s="310">
        <f t="shared" si="4"/>
        <v>0</v>
      </c>
    </row>
    <row r="23" spans="2:9" x14ac:dyDescent="0.25">
      <c r="B23" s="311" t="s">
        <v>368</v>
      </c>
      <c r="C23" s="308">
        <v>2.4</v>
      </c>
      <c r="D23" s="309"/>
      <c r="E23" s="310">
        <f>C23*D23</f>
        <v>0</v>
      </c>
      <c r="I23" s="312"/>
    </row>
    <row r="24" spans="2:9" x14ac:dyDescent="0.25">
      <c r="B24" s="311" t="s">
        <v>369</v>
      </c>
      <c r="C24" s="308">
        <v>2.15</v>
      </c>
      <c r="D24" s="309"/>
      <c r="E24" s="310">
        <f>C24*D24</f>
        <v>0</v>
      </c>
    </row>
    <row r="25" spans="2:9" x14ac:dyDescent="0.25">
      <c r="B25" s="307" t="s">
        <v>370</v>
      </c>
      <c r="C25" s="308">
        <v>2.0499999999999998</v>
      </c>
      <c r="D25" s="309"/>
      <c r="E25" s="310">
        <f t="shared" si="4"/>
        <v>0</v>
      </c>
    </row>
    <row r="26" spans="2:9" x14ac:dyDescent="0.25">
      <c r="B26" s="307" t="s">
        <v>371</v>
      </c>
      <c r="C26" s="308">
        <v>3.52</v>
      </c>
      <c r="D26" s="309"/>
      <c r="E26" s="310">
        <f>C26*D26</f>
        <v>0</v>
      </c>
    </row>
    <row r="27" spans="2:9" x14ac:dyDescent="0.25">
      <c r="B27" s="311" t="s">
        <v>372</v>
      </c>
      <c r="C27" s="308">
        <v>2.62</v>
      </c>
      <c r="D27" s="309"/>
      <c r="E27" s="310">
        <f t="shared" si="4"/>
        <v>0</v>
      </c>
    </row>
    <row r="28" spans="2:9" x14ac:dyDescent="0.25">
      <c r="B28" s="311" t="s">
        <v>373</v>
      </c>
      <c r="C28" s="308">
        <v>2.62</v>
      </c>
      <c r="D28" s="309"/>
      <c r="E28" s="310">
        <f t="shared" si="4"/>
        <v>0</v>
      </c>
    </row>
    <row r="29" spans="2:9" x14ac:dyDescent="0.25">
      <c r="B29" s="307" t="s">
        <v>374</v>
      </c>
      <c r="C29" s="308">
        <v>3.2</v>
      </c>
      <c r="D29" s="309"/>
      <c r="E29" s="310">
        <f t="shared" si="4"/>
        <v>0</v>
      </c>
    </row>
    <row r="30" spans="2:9" x14ac:dyDescent="0.25">
      <c r="B30" s="307" t="s">
        <v>375</v>
      </c>
      <c r="C30" s="308">
        <v>3.8</v>
      </c>
      <c r="D30" s="309"/>
      <c r="E30" s="310">
        <f t="shared" si="4"/>
        <v>0</v>
      </c>
    </row>
    <row r="31" spans="2:9" x14ac:dyDescent="0.25">
      <c r="B31" s="311" t="s">
        <v>376</v>
      </c>
      <c r="C31" s="308">
        <v>2.75</v>
      </c>
      <c r="D31" s="309"/>
      <c r="E31" s="310">
        <f t="shared" si="4"/>
        <v>0</v>
      </c>
    </row>
    <row r="32" spans="2:9" x14ac:dyDescent="0.25">
      <c r="B32" s="307" t="s">
        <v>377</v>
      </c>
      <c r="C32" s="308">
        <v>28</v>
      </c>
      <c r="D32" s="309"/>
      <c r="E32" s="310">
        <f t="shared" si="4"/>
        <v>0</v>
      </c>
    </row>
    <row r="33" spans="2:11" x14ac:dyDescent="0.25">
      <c r="B33" s="307" t="s">
        <v>378</v>
      </c>
      <c r="C33" s="308">
        <v>4.92</v>
      </c>
      <c r="D33" s="309"/>
      <c r="E33" s="310">
        <f t="shared" si="4"/>
        <v>0</v>
      </c>
    </row>
    <row r="34" spans="2:11" x14ac:dyDescent="0.25">
      <c r="B34" s="307" t="s">
        <v>379</v>
      </c>
      <c r="C34" s="308">
        <v>5.33</v>
      </c>
      <c r="D34" s="309"/>
      <c r="E34" s="310">
        <f t="shared" si="4"/>
        <v>0</v>
      </c>
    </row>
    <row r="35" spans="2:11" x14ac:dyDescent="0.25">
      <c r="B35" s="307"/>
      <c r="C35" s="308"/>
      <c r="D35" s="309"/>
      <c r="E35" s="310"/>
    </row>
    <row r="36" spans="2:11" s="165" customFormat="1" ht="15.75" thickBot="1" x14ac:dyDescent="0.3">
      <c r="B36" s="313"/>
      <c r="C36" s="314"/>
      <c r="D36" s="315"/>
      <c r="E36" s="316"/>
      <c r="H36" s="317"/>
      <c r="I36" s="317"/>
      <c r="J36" s="317"/>
      <c r="K36" s="317"/>
    </row>
    <row r="37" spans="2:11" s="362" customFormat="1" ht="16.5" thickBot="1" x14ac:dyDescent="0.3">
      <c r="C37" s="878" t="s">
        <v>380</v>
      </c>
      <c r="D37" s="879"/>
      <c r="E37" s="363">
        <f>SUM(E15:E36)</f>
        <v>0</v>
      </c>
      <c r="H37" s="364"/>
      <c r="I37" s="364"/>
      <c r="J37" s="364"/>
      <c r="K37" s="364"/>
    </row>
    <row r="38" spans="2:11" s="362" customFormat="1" ht="16.5" thickBot="1" x14ac:dyDescent="0.3">
      <c r="B38" s="365"/>
      <c r="C38" s="878" t="s">
        <v>381</v>
      </c>
      <c r="D38" s="879"/>
      <c r="E38" s="366">
        <f>E37*0.25</f>
        <v>0</v>
      </c>
      <c r="H38" s="364"/>
      <c r="I38" s="364"/>
      <c r="J38" s="364"/>
      <c r="K38" s="364"/>
    </row>
    <row r="39" spans="2:11" s="362" customFormat="1" ht="16.5" thickBot="1" x14ac:dyDescent="0.3">
      <c r="B39" s="365"/>
      <c r="C39" s="878" t="s">
        <v>447</v>
      </c>
      <c r="D39" s="879"/>
      <c r="E39" s="363">
        <f>E37+E38</f>
        <v>0</v>
      </c>
      <c r="H39" s="364"/>
      <c r="I39" s="364"/>
      <c r="J39" s="364"/>
      <c r="K39" s="364"/>
    </row>
    <row r="40" spans="2:11" s="165" customFormat="1" ht="15.75" thickBot="1" x14ac:dyDescent="0.3">
      <c r="B40" s="318"/>
      <c r="C40" s="319"/>
      <c r="D40" s="320"/>
      <c r="E40" s="321"/>
      <c r="H40" s="317"/>
      <c r="I40" s="317"/>
      <c r="J40" s="317"/>
      <c r="K40" s="317"/>
    </row>
    <row r="41" spans="2:11" s="162" customFormat="1" ht="16.5" thickBot="1" x14ac:dyDescent="0.3">
      <c r="B41" s="551" t="s">
        <v>358</v>
      </c>
      <c r="C41" s="552">
        <v>322242</v>
      </c>
      <c r="D41" s="367"/>
      <c r="E41" s="368"/>
      <c r="H41" s="344"/>
      <c r="I41" s="344"/>
      <c r="J41" s="344"/>
      <c r="K41" s="344"/>
    </row>
    <row r="42" spans="2:11" x14ac:dyDescent="0.25">
      <c r="B42" s="298"/>
      <c r="C42" s="299" t="s">
        <v>178</v>
      </c>
      <c r="D42" s="300"/>
      <c r="E42" s="301" t="s">
        <v>180</v>
      </c>
    </row>
    <row r="43" spans="2:11" ht="15.75" thickBot="1" x14ac:dyDescent="0.3">
      <c r="B43" s="302" t="s">
        <v>356</v>
      </c>
      <c r="C43" s="302" t="s">
        <v>311</v>
      </c>
      <c r="D43" s="302" t="s">
        <v>179</v>
      </c>
      <c r="E43" s="302" t="s">
        <v>311</v>
      </c>
    </row>
    <row r="44" spans="2:11" x14ac:dyDescent="0.25">
      <c r="B44" s="322" t="s">
        <v>382</v>
      </c>
      <c r="C44" s="323">
        <v>5</v>
      </c>
      <c r="D44" s="305"/>
      <c r="E44" s="324">
        <f t="shared" ref="E44:E61" si="5">C44*D44</f>
        <v>0</v>
      </c>
    </row>
    <row r="45" spans="2:11" x14ac:dyDescent="0.25">
      <c r="B45" s="325" t="s">
        <v>382</v>
      </c>
      <c r="C45" s="326">
        <v>4.5</v>
      </c>
      <c r="D45" s="309"/>
      <c r="E45" s="327">
        <f t="shared" si="5"/>
        <v>0</v>
      </c>
    </row>
    <row r="46" spans="2:11" x14ac:dyDescent="0.25">
      <c r="B46" s="325" t="s">
        <v>383</v>
      </c>
      <c r="C46" s="326">
        <v>2.2999999999999998</v>
      </c>
      <c r="D46" s="309"/>
      <c r="E46" s="327">
        <f t="shared" si="5"/>
        <v>0</v>
      </c>
    </row>
    <row r="47" spans="2:11" x14ac:dyDescent="0.25">
      <c r="B47" s="328" t="s">
        <v>384</v>
      </c>
      <c r="C47" s="326">
        <v>1.75</v>
      </c>
      <c r="D47" s="309"/>
      <c r="E47" s="327">
        <f t="shared" si="5"/>
        <v>0</v>
      </c>
    </row>
    <row r="48" spans="2:11" x14ac:dyDescent="0.25">
      <c r="B48" s="328" t="s">
        <v>385</v>
      </c>
      <c r="C48" s="326">
        <v>1.85</v>
      </c>
      <c r="D48" s="309"/>
      <c r="E48" s="327">
        <f t="shared" si="5"/>
        <v>0</v>
      </c>
    </row>
    <row r="49" spans="2:11" x14ac:dyDescent="0.25">
      <c r="B49" s="328" t="s">
        <v>386</v>
      </c>
      <c r="C49" s="326">
        <v>1.5</v>
      </c>
      <c r="D49" s="309"/>
      <c r="E49" s="327">
        <f t="shared" si="5"/>
        <v>0</v>
      </c>
    </row>
    <row r="50" spans="2:11" x14ac:dyDescent="0.25">
      <c r="B50" s="325" t="s">
        <v>387</v>
      </c>
      <c r="C50" s="326">
        <v>2.1</v>
      </c>
      <c r="D50" s="309"/>
      <c r="E50" s="327">
        <f t="shared" si="5"/>
        <v>0</v>
      </c>
    </row>
    <row r="51" spans="2:11" x14ac:dyDescent="0.25">
      <c r="B51" s="325" t="s">
        <v>388</v>
      </c>
      <c r="C51" s="326">
        <v>6</v>
      </c>
      <c r="D51" s="309"/>
      <c r="E51" s="327">
        <f t="shared" si="5"/>
        <v>0</v>
      </c>
    </row>
    <row r="52" spans="2:11" x14ac:dyDescent="0.25">
      <c r="B52" s="325" t="s">
        <v>389</v>
      </c>
      <c r="C52" s="326">
        <v>6</v>
      </c>
      <c r="D52" s="309"/>
      <c r="E52" s="327">
        <f t="shared" si="5"/>
        <v>0</v>
      </c>
    </row>
    <row r="53" spans="2:11" x14ac:dyDescent="0.25">
      <c r="B53" s="325" t="s">
        <v>390</v>
      </c>
      <c r="C53" s="326">
        <v>7.5</v>
      </c>
      <c r="D53" s="309"/>
      <c r="E53" s="327">
        <f t="shared" si="5"/>
        <v>0</v>
      </c>
    </row>
    <row r="54" spans="2:11" x14ac:dyDescent="0.25">
      <c r="B54" s="328" t="s">
        <v>391</v>
      </c>
      <c r="C54" s="326">
        <v>8.5</v>
      </c>
      <c r="D54" s="309"/>
      <c r="E54" s="327">
        <f t="shared" si="5"/>
        <v>0</v>
      </c>
    </row>
    <row r="55" spans="2:11" x14ac:dyDescent="0.25">
      <c r="B55" s="328" t="s">
        <v>392</v>
      </c>
      <c r="C55" s="326">
        <v>7.25</v>
      </c>
      <c r="D55" s="309"/>
      <c r="E55" s="327">
        <f t="shared" si="5"/>
        <v>0</v>
      </c>
    </row>
    <row r="56" spans="2:11" x14ac:dyDescent="0.25">
      <c r="B56" s="325" t="s">
        <v>393</v>
      </c>
      <c r="C56" s="326">
        <v>36.5</v>
      </c>
      <c r="D56" s="329"/>
      <c r="E56" s="327">
        <f t="shared" si="5"/>
        <v>0</v>
      </c>
    </row>
    <row r="57" spans="2:11" x14ac:dyDescent="0.25">
      <c r="B57" s="325" t="s">
        <v>394</v>
      </c>
      <c r="C57" s="326">
        <v>40</v>
      </c>
      <c r="D57" s="329"/>
      <c r="E57" s="327">
        <f t="shared" si="5"/>
        <v>0</v>
      </c>
    </row>
    <row r="58" spans="2:11" x14ac:dyDescent="0.25">
      <c r="B58" s="328" t="s">
        <v>395</v>
      </c>
      <c r="C58" s="326">
        <v>35</v>
      </c>
      <c r="D58" s="329"/>
      <c r="E58" s="327">
        <f t="shared" si="5"/>
        <v>0</v>
      </c>
    </row>
    <row r="59" spans="2:11" x14ac:dyDescent="0.25">
      <c r="B59" s="328" t="s">
        <v>396</v>
      </c>
      <c r="C59" s="326">
        <v>62.21</v>
      </c>
      <c r="D59" s="309"/>
      <c r="E59" s="327">
        <f t="shared" si="5"/>
        <v>0</v>
      </c>
    </row>
    <row r="60" spans="2:11" x14ac:dyDescent="0.25">
      <c r="B60" s="328" t="s">
        <v>397</v>
      </c>
      <c r="C60" s="326">
        <v>4.42</v>
      </c>
      <c r="D60" s="330"/>
      <c r="E60" s="327">
        <f t="shared" si="5"/>
        <v>0</v>
      </c>
    </row>
    <row r="61" spans="2:11" x14ac:dyDescent="0.25">
      <c r="B61" s="325" t="s">
        <v>398</v>
      </c>
      <c r="C61" s="326">
        <v>20</v>
      </c>
      <c r="D61" s="309"/>
      <c r="E61" s="327">
        <f t="shared" si="5"/>
        <v>0</v>
      </c>
    </row>
    <row r="62" spans="2:11" x14ac:dyDescent="0.25">
      <c r="B62" s="325"/>
      <c r="C62" s="326"/>
      <c r="D62" s="309"/>
      <c r="E62" s="327"/>
    </row>
    <row r="63" spans="2:11" ht="15.75" thickBot="1" x14ac:dyDescent="0.3">
      <c r="B63" s="331"/>
      <c r="C63" s="332"/>
      <c r="D63" s="315"/>
      <c r="E63" s="333"/>
    </row>
    <row r="64" spans="2:11" s="362" customFormat="1" ht="16.5" thickBot="1" x14ac:dyDescent="0.3">
      <c r="C64" s="880" t="s">
        <v>380</v>
      </c>
      <c r="D64" s="881"/>
      <c r="E64" s="363">
        <f>SUM(E44:E63)</f>
        <v>0</v>
      </c>
      <c r="H64" s="364"/>
      <c r="I64" s="364"/>
      <c r="J64" s="364"/>
      <c r="K64" s="364"/>
    </row>
    <row r="65" spans="2:11" s="362" customFormat="1" ht="16.5" thickBot="1" x14ac:dyDescent="0.3">
      <c r="B65" s="365"/>
      <c r="C65" s="878" t="s">
        <v>381</v>
      </c>
      <c r="D65" s="879"/>
      <c r="E65" s="366">
        <f>E64*0.25</f>
        <v>0</v>
      </c>
      <c r="H65" s="364"/>
      <c r="I65" s="364"/>
      <c r="J65" s="364"/>
      <c r="K65" s="364"/>
    </row>
    <row r="66" spans="2:11" s="362" customFormat="1" ht="16.5" thickBot="1" x14ac:dyDescent="0.3">
      <c r="B66" s="365"/>
      <c r="C66" s="878" t="s">
        <v>447</v>
      </c>
      <c r="D66" s="879"/>
      <c r="E66" s="369">
        <f>E64+E65</f>
        <v>0</v>
      </c>
      <c r="H66" s="364"/>
      <c r="I66" s="364"/>
      <c r="J66" s="364"/>
      <c r="K66" s="364"/>
    </row>
    <row r="67" spans="2:11" s="297" customFormat="1" ht="15.75" thickBot="1" x14ac:dyDescent="0.3">
      <c r="B67" s="295"/>
      <c r="C67" s="334"/>
      <c r="D67" s="335"/>
      <c r="E67" s="336"/>
      <c r="H67" s="293"/>
      <c r="I67" s="293"/>
      <c r="J67" s="293"/>
      <c r="K67" s="293"/>
    </row>
    <row r="68" spans="2:11" s="162" customFormat="1" ht="16.5" thickBot="1" x14ac:dyDescent="0.3">
      <c r="B68" s="551" t="s">
        <v>360</v>
      </c>
      <c r="C68" s="552">
        <v>322243</v>
      </c>
      <c r="D68" s="370"/>
      <c r="E68" s="370"/>
      <c r="H68" s="344"/>
      <c r="I68" s="344"/>
      <c r="J68" s="344"/>
      <c r="K68" s="344"/>
    </row>
    <row r="69" spans="2:11" x14ac:dyDescent="0.25">
      <c r="B69" s="298"/>
      <c r="C69" s="299" t="s">
        <v>178</v>
      </c>
      <c r="D69" s="300"/>
      <c r="E69" s="301" t="s">
        <v>180</v>
      </c>
    </row>
    <row r="70" spans="2:11" ht="15.75" thickBot="1" x14ac:dyDescent="0.3">
      <c r="B70" s="302" t="s">
        <v>356</v>
      </c>
      <c r="C70" s="302" t="s">
        <v>311</v>
      </c>
      <c r="D70" s="302" t="s">
        <v>179</v>
      </c>
      <c r="E70" s="302" t="s">
        <v>311</v>
      </c>
    </row>
    <row r="71" spans="2:11" x14ac:dyDescent="0.25">
      <c r="B71" s="337" t="s">
        <v>399</v>
      </c>
      <c r="C71" s="304">
        <v>21</v>
      </c>
      <c r="D71" s="305"/>
      <c r="E71" s="324">
        <f t="shared" ref="E71:E77" si="6">C71*D71</f>
        <v>0</v>
      </c>
    </row>
    <row r="72" spans="2:11" x14ac:dyDescent="0.25">
      <c r="B72" s="325" t="s">
        <v>400</v>
      </c>
      <c r="C72" s="308">
        <v>35</v>
      </c>
      <c r="D72" s="309"/>
      <c r="E72" s="327">
        <f t="shared" si="6"/>
        <v>0</v>
      </c>
    </row>
    <row r="73" spans="2:11" x14ac:dyDescent="0.25">
      <c r="B73" s="325" t="s">
        <v>401</v>
      </c>
      <c r="C73" s="308">
        <v>31</v>
      </c>
      <c r="D73" s="309"/>
      <c r="E73" s="327">
        <f t="shared" si="6"/>
        <v>0</v>
      </c>
    </row>
    <row r="74" spans="2:11" x14ac:dyDescent="0.25">
      <c r="B74" s="325" t="s">
        <v>402</v>
      </c>
      <c r="C74" s="308">
        <v>35</v>
      </c>
      <c r="D74" s="309"/>
      <c r="E74" s="327">
        <f t="shared" si="6"/>
        <v>0</v>
      </c>
    </row>
    <row r="75" spans="2:11" x14ac:dyDescent="0.25">
      <c r="B75" s="328" t="s">
        <v>403</v>
      </c>
      <c r="C75" s="308">
        <v>40</v>
      </c>
      <c r="D75" s="309"/>
      <c r="E75" s="327">
        <f t="shared" si="6"/>
        <v>0</v>
      </c>
    </row>
    <row r="76" spans="2:11" x14ac:dyDescent="0.25">
      <c r="B76" s="325" t="s">
        <v>404</v>
      </c>
      <c r="C76" s="308">
        <v>45</v>
      </c>
      <c r="D76" s="309"/>
      <c r="E76" s="327">
        <f t="shared" si="6"/>
        <v>0</v>
      </c>
    </row>
    <row r="77" spans="2:11" x14ac:dyDescent="0.25">
      <c r="B77" s="325" t="s">
        <v>405</v>
      </c>
      <c r="C77" s="308">
        <v>26.235833332999999</v>
      </c>
      <c r="D77" s="309"/>
      <c r="E77" s="327">
        <f t="shared" si="6"/>
        <v>0</v>
      </c>
    </row>
    <row r="78" spans="2:11" s="338" customFormat="1" x14ac:dyDescent="0.25">
      <c r="B78" s="325"/>
      <c r="C78" s="308"/>
      <c r="D78" s="309"/>
      <c r="E78" s="327"/>
      <c r="H78" s="312"/>
      <c r="I78" s="312"/>
      <c r="J78" s="312"/>
      <c r="K78" s="312"/>
    </row>
    <row r="79" spans="2:11" s="338" customFormat="1" ht="15.75" thickBot="1" x14ac:dyDescent="0.3">
      <c r="B79" s="331"/>
      <c r="C79" s="314"/>
      <c r="D79" s="315"/>
      <c r="E79" s="333"/>
      <c r="H79" s="312"/>
      <c r="I79" s="312"/>
      <c r="J79" s="312"/>
      <c r="K79" s="312"/>
    </row>
    <row r="80" spans="2:11" s="362" customFormat="1" ht="16.5" thickBot="1" x14ac:dyDescent="0.3">
      <c r="C80" s="880" t="s">
        <v>380</v>
      </c>
      <c r="D80" s="881"/>
      <c r="E80" s="371">
        <f>SUM(E71:E79)</f>
        <v>0</v>
      </c>
      <c r="H80" s="364"/>
      <c r="I80" s="364"/>
      <c r="J80" s="364"/>
      <c r="K80" s="364"/>
    </row>
    <row r="81" spans="2:11" s="362" customFormat="1" ht="16.5" thickBot="1" x14ac:dyDescent="0.3">
      <c r="B81" s="365"/>
      <c r="C81" s="878" t="s">
        <v>381</v>
      </c>
      <c r="D81" s="879"/>
      <c r="E81" s="366">
        <f>E80*0.25</f>
        <v>0</v>
      </c>
      <c r="H81" s="364"/>
      <c r="I81" s="364"/>
      <c r="J81" s="364"/>
      <c r="K81" s="364"/>
    </row>
    <row r="82" spans="2:11" s="362" customFormat="1" ht="16.5" thickBot="1" x14ac:dyDescent="0.3">
      <c r="B82" s="365"/>
      <c r="C82" s="878" t="s">
        <v>447</v>
      </c>
      <c r="D82" s="879"/>
      <c r="E82" s="369">
        <f>E80+E81</f>
        <v>0</v>
      </c>
      <c r="H82" s="364"/>
      <c r="I82" s="364"/>
      <c r="J82" s="364"/>
      <c r="K82" s="364"/>
    </row>
    <row r="83" spans="2:11" ht="15.75" thickBot="1" x14ac:dyDescent="0.3"/>
    <row r="84" spans="2:11" s="162" customFormat="1" ht="16.5" thickBot="1" x14ac:dyDescent="0.3">
      <c r="B84" s="551" t="s">
        <v>362</v>
      </c>
      <c r="C84" s="552">
        <v>322244</v>
      </c>
      <c r="D84" s="370"/>
      <c r="E84" s="370"/>
      <c r="H84" s="344"/>
      <c r="I84" s="344"/>
      <c r="J84" s="344"/>
      <c r="K84" s="344"/>
    </row>
    <row r="85" spans="2:11" x14ac:dyDescent="0.25">
      <c r="B85" s="298"/>
      <c r="C85" s="299" t="s">
        <v>178</v>
      </c>
      <c r="D85" s="300"/>
      <c r="E85" s="301" t="s">
        <v>180</v>
      </c>
    </row>
    <row r="86" spans="2:11" ht="15.75" thickBot="1" x14ac:dyDescent="0.3">
      <c r="B86" s="302" t="s">
        <v>356</v>
      </c>
      <c r="C86" s="302" t="s">
        <v>311</v>
      </c>
      <c r="D86" s="302" t="s">
        <v>179</v>
      </c>
      <c r="E86" s="302" t="s">
        <v>311</v>
      </c>
    </row>
    <row r="87" spans="2:11" x14ac:dyDescent="0.25">
      <c r="B87" s="322" t="s">
        <v>406</v>
      </c>
      <c r="C87" s="304">
        <v>12</v>
      </c>
      <c r="D87" s="305"/>
      <c r="E87" s="324">
        <f t="shared" ref="E87:E103" si="7">C87*D87</f>
        <v>0</v>
      </c>
    </row>
    <row r="88" spans="2:11" x14ac:dyDescent="0.25">
      <c r="B88" s="328" t="s">
        <v>407</v>
      </c>
      <c r="C88" s="308">
        <v>30</v>
      </c>
      <c r="D88" s="309"/>
      <c r="E88" s="327">
        <f t="shared" si="7"/>
        <v>0</v>
      </c>
    </row>
    <row r="89" spans="2:11" x14ac:dyDescent="0.25">
      <c r="B89" s="325" t="s">
        <v>408</v>
      </c>
      <c r="C89" s="339">
        <v>28</v>
      </c>
      <c r="D89" s="340"/>
      <c r="E89" s="341">
        <f t="shared" si="7"/>
        <v>0</v>
      </c>
    </row>
    <row r="90" spans="2:11" x14ac:dyDescent="0.25">
      <c r="B90" s="328" t="s">
        <v>409</v>
      </c>
      <c r="C90" s="339">
        <v>9</v>
      </c>
      <c r="D90" s="340"/>
      <c r="E90" s="341">
        <f t="shared" si="7"/>
        <v>0</v>
      </c>
    </row>
    <row r="91" spans="2:11" x14ac:dyDescent="0.25">
      <c r="B91" s="328" t="s">
        <v>410</v>
      </c>
      <c r="C91" s="339">
        <v>5</v>
      </c>
      <c r="D91" s="340"/>
      <c r="E91" s="341">
        <f t="shared" si="7"/>
        <v>0</v>
      </c>
    </row>
    <row r="92" spans="2:11" x14ac:dyDescent="0.25">
      <c r="B92" s="328" t="s">
        <v>411</v>
      </c>
      <c r="C92" s="308">
        <v>1.5</v>
      </c>
      <c r="D92" s="309"/>
      <c r="E92" s="327">
        <f t="shared" si="7"/>
        <v>0</v>
      </c>
    </row>
    <row r="93" spans="2:11" x14ac:dyDescent="0.25">
      <c r="B93" s="328" t="s">
        <v>412</v>
      </c>
      <c r="C93" s="308">
        <v>1.87</v>
      </c>
      <c r="D93" s="309"/>
      <c r="E93" s="327">
        <f t="shared" si="7"/>
        <v>0</v>
      </c>
    </row>
    <row r="94" spans="2:11" x14ac:dyDescent="0.25">
      <c r="B94" s="325" t="s">
        <v>413</v>
      </c>
      <c r="C94" s="308">
        <v>2.9</v>
      </c>
      <c r="D94" s="309"/>
      <c r="E94" s="327">
        <f t="shared" si="7"/>
        <v>0</v>
      </c>
    </row>
    <row r="95" spans="2:11" x14ac:dyDescent="0.25">
      <c r="B95" s="328" t="s">
        <v>414</v>
      </c>
      <c r="C95" s="308">
        <v>3.7</v>
      </c>
      <c r="D95" s="309"/>
      <c r="E95" s="327">
        <f t="shared" si="7"/>
        <v>0</v>
      </c>
    </row>
    <row r="96" spans="2:11" x14ac:dyDescent="0.25">
      <c r="B96" s="325" t="s">
        <v>415</v>
      </c>
      <c r="C96" s="308">
        <v>26.7775</v>
      </c>
      <c r="D96" s="309"/>
      <c r="E96" s="327">
        <f t="shared" si="7"/>
        <v>0</v>
      </c>
    </row>
    <row r="97" spans="2:11" x14ac:dyDescent="0.25">
      <c r="B97" s="325" t="s">
        <v>416</v>
      </c>
      <c r="C97" s="308">
        <v>4.9800000000000004</v>
      </c>
      <c r="D97" s="309"/>
      <c r="E97" s="327">
        <f t="shared" si="7"/>
        <v>0</v>
      </c>
    </row>
    <row r="98" spans="2:11" x14ac:dyDescent="0.25">
      <c r="B98" s="328" t="s">
        <v>417</v>
      </c>
      <c r="C98" s="308">
        <v>3.5</v>
      </c>
      <c r="D98" s="309"/>
      <c r="E98" s="327">
        <f t="shared" si="7"/>
        <v>0</v>
      </c>
    </row>
    <row r="99" spans="2:11" x14ac:dyDescent="0.25">
      <c r="B99" s="328" t="s">
        <v>418</v>
      </c>
      <c r="C99" s="308">
        <v>8.7004999999999999</v>
      </c>
      <c r="D99" s="309"/>
      <c r="E99" s="327">
        <f t="shared" si="7"/>
        <v>0</v>
      </c>
    </row>
    <row r="100" spans="2:11" x14ac:dyDescent="0.25">
      <c r="B100" s="328" t="s">
        <v>419</v>
      </c>
      <c r="C100" s="308">
        <v>23.125</v>
      </c>
      <c r="D100" s="309"/>
      <c r="E100" s="327">
        <f t="shared" si="7"/>
        <v>0</v>
      </c>
    </row>
    <row r="101" spans="2:11" x14ac:dyDescent="0.25">
      <c r="B101" s="328" t="s">
        <v>420</v>
      </c>
      <c r="C101" s="308">
        <v>9.8542857139999995</v>
      </c>
      <c r="D101" s="309"/>
      <c r="E101" s="327">
        <f t="shared" si="7"/>
        <v>0</v>
      </c>
    </row>
    <row r="102" spans="2:11" x14ac:dyDescent="0.25">
      <c r="B102" s="325" t="s">
        <v>421</v>
      </c>
      <c r="C102" s="308">
        <v>5.59</v>
      </c>
      <c r="D102" s="309"/>
      <c r="E102" s="327">
        <f t="shared" si="7"/>
        <v>0</v>
      </c>
    </row>
    <row r="103" spans="2:11" x14ac:dyDescent="0.25">
      <c r="B103" s="328" t="s">
        <v>422</v>
      </c>
      <c r="C103" s="308">
        <v>25</v>
      </c>
      <c r="D103" s="330"/>
      <c r="E103" s="327">
        <f t="shared" si="7"/>
        <v>0</v>
      </c>
    </row>
    <row r="104" spans="2:11" x14ac:dyDescent="0.25">
      <c r="B104" s="325"/>
      <c r="C104" s="308"/>
      <c r="D104" s="309"/>
      <c r="E104" s="327"/>
    </row>
    <row r="105" spans="2:11" ht="15.75" thickBot="1" x14ac:dyDescent="0.3">
      <c r="B105" s="331"/>
      <c r="C105" s="314"/>
      <c r="D105" s="315"/>
      <c r="E105" s="333"/>
    </row>
    <row r="106" spans="2:11" s="362" customFormat="1" ht="16.5" thickBot="1" x14ac:dyDescent="0.3">
      <c r="C106" s="880" t="s">
        <v>380</v>
      </c>
      <c r="D106" s="881"/>
      <c r="E106" s="371">
        <f>SUM(E87:E105)</f>
        <v>0</v>
      </c>
      <c r="H106" s="364"/>
      <c r="I106" s="364"/>
      <c r="J106" s="364"/>
      <c r="K106" s="364"/>
    </row>
    <row r="107" spans="2:11" s="362" customFormat="1" ht="16.5" thickBot="1" x14ac:dyDescent="0.3">
      <c r="B107" s="365"/>
      <c r="C107" s="878" t="s">
        <v>381</v>
      </c>
      <c r="D107" s="879"/>
      <c r="E107" s="366">
        <f>E106*0.25</f>
        <v>0</v>
      </c>
      <c r="H107" s="364"/>
      <c r="I107" s="364"/>
      <c r="J107" s="364"/>
      <c r="K107" s="364"/>
    </row>
    <row r="108" spans="2:11" s="362" customFormat="1" ht="16.5" thickBot="1" x14ac:dyDescent="0.3">
      <c r="B108" s="365"/>
      <c r="C108" s="878" t="s">
        <v>447</v>
      </c>
      <c r="D108" s="879"/>
      <c r="E108" s="369">
        <f>E106+E107</f>
        <v>0</v>
      </c>
      <c r="H108" s="364"/>
      <c r="I108" s="364"/>
      <c r="J108" s="364"/>
      <c r="K108" s="364"/>
    </row>
    <row r="109" spans="2:11" ht="15.75" thickBot="1" x14ac:dyDescent="0.3"/>
    <row r="110" spans="2:11" s="162" customFormat="1" ht="16.5" thickBot="1" x14ac:dyDescent="0.3">
      <c r="B110" s="551" t="s">
        <v>364</v>
      </c>
      <c r="C110" s="552">
        <v>322245</v>
      </c>
      <c r="D110" s="370"/>
      <c r="E110" s="370"/>
      <c r="H110" s="344"/>
      <c r="I110" s="344"/>
      <c r="J110" s="344"/>
      <c r="K110" s="344"/>
    </row>
    <row r="111" spans="2:11" x14ac:dyDescent="0.25">
      <c r="B111" s="298"/>
      <c r="C111" s="299" t="s">
        <v>178</v>
      </c>
      <c r="D111" s="300"/>
      <c r="E111" s="301" t="s">
        <v>180</v>
      </c>
    </row>
    <row r="112" spans="2:11" ht="15.75" thickBot="1" x14ac:dyDescent="0.3">
      <c r="B112" s="302" t="s">
        <v>356</v>
      </c>
      <c r="C112" s="302" t="s">
        <v>311</v>
      </c>
      <c r="D112" s="302" t="s">
        <v>179</v>
      </c>
      <c r="E112" s="302" t="s">
        <v>311</v>
      </c>
    </row>
    <row r="113" spans="2:5" x14ac:dyDescent="0.25">
      <c r="B113" s="322" t="s">
        <v>423</v>
      </c>
      <c r="C113" s="304">
        <v>4.5534782600000003</v>
      </c>
      <c r="D113" s="305"/>
      <c r="E113" s="324">
        <f t="shared" ref="E113:E132" si="8">C113*D113</f>
        <v>0</v>
      </c>
    </row>
    <row r="114" spans="2:5" x14ac:dyDescent="0.25">
      <c r="B114" s="325" t="s">
        <v>424</v>
      </c>
      <c r="C114" s="308">
        <v>11.36</v>
      </c>
      <c r="D114" s="309"/>
      <c r="E114" s="327">
        <f t="shared" si="8"/>
        <v>0</v>
      </c>
    </row>
    <row r="115" spans="2:5" x14ac:dyDescent="0.25">
      <c r="B115" s="325" t="s">
        <v>425</v>
      </c>
      <c r="C115" s="308">
        <v>17.852222220000002</v>
      </c>
      <c r="D115" s="309"/>
      <c r="E115" s="327">
        <f t="shared" si="8"/>
        <v>0</v>
      </c>
    </row>
    <row r="116" spans="2:5" x14ac:dyDescent="0.25">
      <c r="B116" s="325" t="s">
        <v>426</v>
      </c>
      <c r="C116" s="308">
        <v>214.58</v>
      </c>
      <c r="D116" s="309"/>
      <c r="E116" s="327">
        <f t="shared" si="8"/>
        <v>0</v>
      </c>
    </row>
    <row r="117" spans="2:5" x14ac:dyDescent="0.25">
      <c r="B117" s="325" t="s">
        <v>427</v>
      </c>
      <c r="C117" s="308">
        <v>76.05</v>
      </c>
      <c r="D117" s="309"/>
      <c r="E117" s="327">
        <f t="shared" si="8"/>
        <v>0</v>
      </c>
    </row>
    <row r="118" spans="2:5" x14ac:dyDescent="0.25">
      <c r="B118" s="325" t="s">
        <v>428</v>
      </c>
      <c r="C118" s="308">
        <v>62.12</v>
      </c>
      <c r="D118" s="309"/>
      <c r="E118" s="327">
        <f t="shared" si="8"/>
        <v>0</v>
      </c>
    </row>
    <row r="119" spans="2:5" x14ac:dyDescent="0.25">
      <c r="B119" s="325" t="s">
        <v>429</v>
      </c>
      <c r="C119" s="308">
        <v>88.31</v>
      </c>
      <c r="D119" s="309"/>
      <c r="E119" s="327">
        <f t="shared" si="8"/>
        <v>0</v>
      </c>
    </row>
    <row r="120" spans="2:5" x14ac:dyDescent="0.25">
      <c r="B120" s="325" t="s">
        <v>430</v>
      </c>
      <c r="C120" s="308">
        <v>35.075000000000003</v>
      </c>
      <c r="D120" s="309"/>
      <c r="E120" s="327">
        <f t="shared" si="8"/>
        <v>0</v>
      </c>
    </row>
    <row r="121" spans="2:5" x14ac:dyDescent="0.25">
      <c r="B121" s="325" t="s">
        <v>431</v>
      </c>
      <c r="C121" s="308">
        <v>47.96</v>
      </c>
      <c r="D121" s="309"/>
      <c r="E121" s="327">
        <f t="shared" si="8"/>
        <v>0</v>
      </c>
    </row>
    <row r="122" spans="2:5" x14ac:dyDescent="0.25">
      <c r="B122" s="325" t="s">
        <v>432</v>
      </c>
      <c r="C122" s="308">
        <v>8.6360627599999997</v>
      </c>
      <c r="D122" s="309"/>
      <c r="E122" s="327">
        <f t="shared" si="8"/>
        <v>0</v>
      </c>
    </row>
    <row r="123" spans="2:5" x14ac:dyDescent="0.25">
      <c r="B123" s="325" t="s">
        <v>433</v>
      </c>
      <c r="C123" s="308">
        <v>5.2389999999999999</v>
      </c>
      <c r="D123" s="309"/>
      <c r="E123" s="327">
        <f t="shared" si="8"/>
        <v>0</v>
      </c>
    </row>
    <row r="124" spans="2:5" x14ac:dyDescent="0.25">
      <c r="B124" s="325" t="s">
        <v>434</v>
      </c>
      <c r="C124" s="308">
        <v>20.875</v>
      </c>
      <c r="D124" s="309"/>
      <c r="E124" s="327">
        <f t="shared" si="8"/>
        <v>0</v>
      </c>
    </row>
    <row r="125" spans="2:5" x14ac:dyDescent="0.25">
      <c r="B125" s="325" t="s">
        <v>435</v>
      </c>
      <c r="C125" s="308">
        <v>5.8</v>
      </c>
      <c r="D125" s="309"/>
      <c r="E125" s="327">
        <f t="shared" si="8"/>
        <v>0</v>
      </c>
    </row>
    <row r="126" spans="2:5" x14ac:dyDescent="0.25">
      <c r="B126" s="325" t="s">
        <v>436</v>
      </c>
      <c r="C126" s="308">
        <v>22</v>
      </c>
      <c r="D126" s="309"/>
      <c r="E126" s="327">
        <f t="shared" si="8"/>
        <v>0</v>
      </c>
    </row>
    <row r="127" spans="2:5" x14ac:dyDescent="0.25">
      <c r="B127" s="325" t="s">
        <v>437</v>
      </c>
      <c r="C127" s="308">
        <v>11</v>
      </c>
      <c r="D127" s="309"/>
      <c r="E127" s="327">
        <f t="shared" si="8"/>
        <v>0</v>
      </c>
    </row>
    <row r="128" spans="2:5" x14ac:dyDescent="0.25">
      <c r="B128" s="325" t="s">
        <v>438</v>
      </c>
      <c r="C128" s="308">
        <v>3.42</v>
      </c>
      <c r="D128" s="309"/>
      <c r="E128" s="327">
        <f t="shared" si="8"/>
        <v>0</v>
      </c>
    </row>
    <row r="129" spans="2:11" x14ac:dyDescent="0.25">
      <c r="B129" s="325" t="s">
        <v>439</v>
      </c>
      <c r="C129" s="308">
        <v>19.440000000000001</v>
      </c>
      <c r="D129" s="309"/>
      <c r="E129" s="327">
        <f t="shared" si="8"/>
        <v>0</v>
      </c>
    </row>
    <row r="130" spans="2:11" x14ac:dyDescent="0.25">
      <c r="B130" s="325" t="s">
        <v>440</v>
      </c>
      <c r="C130" s="308">
        <v>26.72</v>
      </c>
      <c r="D130" s="309"/>
      <c r="E130" s="327">
        <f t="shared" si="8"/>
        <v>0</v>
      </c>
    </row>
    <row r="131" spans="2:11" x14ac:dyDescent="0.25">
      <c r="B131" s="325" t="s">
        <v>441</v>
      </c>
      <c r="C131" s="308">
        <v>12.18</v>
      </c>
      <c r="D131" s="330"/>
      <c r="E131" s="327">
        <f t="shared" si="8"/>
        <v>0</v>
      </c>
    </row>
    <row r="132" spans="2:11" x14ac:dyDescent="0.25">
      <c r="B132" s="325" t="s">
        <v>442</v>
      </c>
      <c r="C132" s="308">
        <v>9.59</v>
      </c>
      <c r="D132" s="330"/>
      <c r="E132" s="327">
        <f t="shared" si="8"/>
        <v>0</v>
      </c>
    </row>
    <row r="133" spans="2:11" x14ac:dyDescent="0.25">
      <c r="B133" s="325"/>
      <c r="C133" s="308"/>
      <c r="D133" s="330"/>
      <c r="E133" s="327"/>
    </row>
    <row r="134" spans="2:11" ht="15.75" thickBot="1" x14ac:dyDescent="0.3">
      <c r="B134" s="331"/>
      <c r="C134" s="314"/>
      <c r="D134" s="342"/>
      <c r="E134" s="333"/>
    </row>
    <row r="135" spans="2:11" s="362" customFormat="1" ht="16.5" thickBot="1" x14ac:dyDescent="0.3">
      <c r="C135" s="880" t="s">
        <v>380</v>
      </c>
      <c r="D135" s="881"/>
      <c r="E135" s="371">
        <f>SUM(E113:E134)</f>
        <v>0</v>
      </c>
      <c r="H135" s="364"/>
      <c r="I135" s="364"/>
      <c r="J135" s="364"/>
      <c r="K135" s="364"/>
    </row>
    <row r="136" spans="2:11" s="362" customFormat="1" ht="16.5" thickBot="1" x14ac:dyDescent="0.3">
      <c r="B136" s="365"/>
      <c r="C136" s="878" t="s">
        <v>381</v>
      </c>
      <c r="D136" s="879"/>
      <c r="E136" s="366">
        <f>E135*0.25</f>
        <v>0</v>
      </c>
      <c r="H136" s="364"/>
      <c r="I136" s="364"/>
      <c r="J136" s="364"/>
      <c r="K136" s="364"/>
    </row>
    <row r="137" spans="2:11" s="362" customFormat="1" ht="16.5" thickBot="1" x14ac:dyDescent="0.3">
      <c r="B137" s="365"/>
      <c r="C137" s="878" t="s">
        <v>447</v>
      </c>
      <c r="D137" s="879"/>
      <c r="E137" s="369">
        <f>E135+E136</f>
        <v>0</v>
      </c>
      <c r="H137" s="364"/>
      <c r="I137" s="364"/>
      <c r="J137" s="364"/>
      <c r="K137" s="364"/>
    </row>
    <row r="138" spans="2:11" x14ac:dyDescent="0.25">
      <c r="B138" s="318"/>
      <c r="C138" s="319"/>
      <c r="D138" s="343"/>
      <c r="E138" s="321"/>
    </row>
  </sheetData>
  <mergeCells count="15">
    <mergeCell ref="C66:D66"/>
    <mergeCell ref="C37:D37"/>
    <mergeCell ref="C38:D38"/>
    <mergeCell ref="C39:D39"/>
    <mergeCell ref="C64:D64"/>
    <mergeCell ref="C65:D65"/>
    <mergeCell ref="C108:D108"/>
    <mergeCell ref="C135:D135"/>
    <mergeCell ref="C136:D136"/>
    <mergeCell ref="C137:D137"/>
    <mergeCell ref="C80:D80"/>
    <mergeCell ref="C81:D81"/>
    <mergeCell ref="C82:D82"/>
    <mergeCell ref="C106:D106"/>
    <mergeCell ref="C107:D10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" sqref="F1"/>
    </sheetView>
  </sheetViews>
  <sheetFormatPr defaultRowHeight="15" x14ac:dyDescent="0.25"/>
  <cols>
    <col min="1" max="1" width="4.140625" style="164" customWidth="1"/>
    <col min="2" max="2" width="18.28515625" style="164" customWidth="1"/>
    <col min="3" max="3" width="9.7109375" style="164" customWidth="1"/>
    <col min="4" max="4" width="9.85546875" style="164" customWidth="1"/>
    <col min="5" max="5" width="14.140625" style="164" customWidth="1"/>
    <col min="6" max="7" width="12.85546875" style="164" customWidth="1"/>
    <col min="8" max="8" width="11.140625" style="164" customWidth="1"/>
    <col min="9" max="9" width="13.5703125" style="164" customWidth="1"/>
    <col min="10" max="10" width="11.5703125" style="164" customWidth="1"/>
    <col min="11" max="11" width="11.140625" style="164" customWidth="1"/>
    <col min="12" max="16384" width="9.140625" style="164"/>
  </cols>
  <sheetData>
    <row r="1" spans="1:10" ht="15.75" thickBot="1" x14ac:dyDescent="0.3"/>
    <row r="2" spans="1:10" ht="15.75" thickBot="1" x14ac:dyDescent="0.3">
      <c r="A2" s="857" t="s">
        <v>344</v>
      </c>
      <c r="B2" s="858"/>
      <c r="C2" s="858"/>
      <c r="D2" s="858"/>
      <c r="E2" s="866"/>
      <c r="F2" s="851" t="s">
        <v>309</v>
      </c>
      <c r="G2" s="853"/>
      <c r="H2" s="262" t="s">
        <v>310</v>
      </c>
      <c r="I2" s="842" t="s">
        <v>185</v>
      </c>
      <c r="J2" s="843"/>
    </row>
    <row r="3" spans="1:10" s="226" customFormat="1" ht="17.25" customHeight="1" x14ac:dyDescent="0.25">
      <c r="A3" s="381" t="s">
        <v>0</v>
      </c>
      <c r="B3" s="383"/>
      <c r="C3" s="489" t="s">
        <v>2</v>
      </c>
      <c r="D3" s="882" t="s">
        <v>89</v>
      </c>
      <c r="E3" s="884" t="s">
        <v>92</v>
      </c>
      <c r="F3" s="196" t="s">
        <v>179</v>
      </c>
      <c r="G3" s="169" t="s">
        <v>180</v>
      </c>
      <c r="H3" s="169" t="s">
        <v>180</v>
      </c>
      <c r="I3" s="263" t="s">
        <v>182</v>
      </c>
      <c r="J3" s="264" t="s">
        <v>182</v>
      </c>
    </row>
    <row r="4" spans="1:10" s="226" customFormat="1" ht="21.75" customHeight="1" thickBot="1" x14ac:dyDescent="0.3">
      <c r="A4" s="384" t="s">
        <v>1</v>
      </c>
      <c r="B4" s="780" t="s">
        <v>630</v>
      </c>
      <c r="C4" s="490" t="s">
        <v>3</v>
      </c>
      <c r="D4" s="883"/>
      <c r="E4" s="885"/>
      <c r="F4" s="197" t="s">
        <v>143</v>
      </c>
      <c r="G4" s="175" t="s">
        <v>183</v>
      </c>
      <c r="H4" s="175" t="s">
        <v>183</v>
      </c>
      <c r="I4" s="265" t="s">
        <v>143</v>
      </c>
      <c r="J4" s="266" t="s">
        <v>183</v>
      </c>
    </row>
    <row r="5" spans="1:10" s="226" customFormat="1" x14ac:dyDescent="0.25">
      <c r="A5" s="492">
        <v>1</v>
      </c>
      <c r="B5" s="468" t="s">
        <v>144</v>
      </c>
      <c r="C5" s="493" t="s">
        <v>143</v>
      </c>
      <c r="D5" s="494">
        <v>17500</v>
      </c>
      <c r="E5" s="495"/>
      <c r="F5" s="267"/>
      <c r="G5" s="268"/>
      <c r="H5" s="268"/>
      <c r="I5" s="269">
        <f>D5-F5</f>
        <v>17500</v>
      </c>
      <c r="J5" s="270"/>
    </row>
    <row r="6" spans="1:10" s="226" customFormat="1" x14ac:dyDescent="0.25">
      <c r="A6" s="496">
        <v>2</v>
      </c>
      <c r="B6" s="497" t="s">
        <v>145</v>
      </c>
      <c r="C6" s="498" t="s">
        <v>143</v>
      </c>
      <c r="D6" s="445">
        <v>13500</v>
      </c>
      <c r="E6" s="499"/>
      <c r="F6" s="271"/>
      <c r="G6" s="272"/>
      <c r="H6" s="272"/>
      <c r="I6" s="273">
        <f>D6-F6</f>
        <v>13500</v>
      </c>
      <c r="J6" s="274"/>
    </row>
    <row r="7" spans="1:10" s="226" customFormat="1" ht="15.75" thickBot="1" x14ac:dyDescent="0.3">
      <c r="A7" s="500">
        <v>3</v>
      </c>
      <c r="B7" s="501" t="s">
        <v>146</v>
      </c>
      <c r="C7" s="502" t="s">
        <v>143</v>
      </c>
      <c r="D7" s="426">
        <v>65500</v>
      </c>
      <c r="E7" s="503"/>
      <c r="F7" s="275"/>
      <c r="G7" s="268"/>
      <c r="H7" s="268"/>
      <c r="I7" s="276">
        <f>D7-F7</f>
        <v>65500</v>
      </c>
      <c r="J7" s="270"/>
    </row>
    <row r="8" spans="1:10" s="226" customFormat="1" ht="16.5" thickBot="1" x14ac:dyDescent="0.3">
      <c r="A8" s="428"/>
      <c r="B8" s="408">
        <v>32231</v>
      </c>
      <c r="C8" s="504" t="s">
        <v>180</v>
      </c>
      <c r="D8" s="505">
        <f>SUM(D5:D7)</f>
        <v>96500</v>
      </c>
      <c r="E8" s="506">
        <v>145000</v>
      </c>
      <c r="F8" s="277">
        <f>SUM(F5:F7)</f>
        <v>0</v>
      </c>
      <c r="G8" s="278">
        <f>H8/1.25</f>
        <v>0</v>
      </c>
      <c r="H8" s="279">
        <v>0</v>
      </c>
      <c r="I8" s="280">
        <f>SUM(I5:I7)</f>
        <v>96500</v>
      </c>
      <c r="J8" s="233">
        <f>E8-H8</f>
        <v>145000</v>
      </c>
    </row>
  </sheetData>
  <mergeCells count="5">
    <mergeCell ref="F2:G2"/>
    <mergeCell ref="D3:D4"/>
    <mergeCell ref="E3:E4"/>
    <mergeCell ref="A2:E2"/>
    <mergeCell ref="I2:J2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" sqref="F1"/>
    </sheetView>
  </sheetViews>
  <sheetFormatPr defaultRowHeight="15" x14ac:dyDescent="0.25"/>
  <cols>
    <col min="1" max="1" width="4.42578125" style="164" customWidth="1"/>
    <col min="2" max="2" width="27.28515625" style="164" customWidth="1"/>
    <col min="3" max="3" width="8.28515625" style="164" customWidth="1"/>
    <col min="4" max="4" width="11.140625" style="164" customWidth="1"/>
    <col min="5" max="5" width="14.140625" style="164" customWidth="1"/>
    <col min="6" max="6" width="9.140625" style="164"/>
    <col min="7" max="8" width="14.140625" style="164" customWidth="1"/>
    <col min="9" max="9" width="10.28515625" style="281" customWidth="1"/>
    <col min="10" max="10" width="14.140625" style="281" customWidth="1"/>
    <col min="11" max="16384" width="9.140625" style="164"/>
  </cols>
  <sheetData>
    <row r="1" spans="1:10" ht="15.75" thickBot="1" x14ac:dyDescent="0.3"/>
    <row r="2" spans="1:10" ht="15.75" thickBot="1" x14ac:dyDescent="0.3">
      <c r="A2" s="870" t="s">
        <v>345</v>
      </c>
      <c r="B2" s="871"/>
      <c r="C2" s="871"/>
      <c r="D2" s="871"/>
      <c r="E2" s="890"/>
      <c r="F2" s="851" t="s">
        <v>309</v>
      </c>
      <c r="G2" s="853"/>
      <c r="H2" s="262" t="s">
        <v>310</v>
      </c>
      <c r="I2" s="886" t="s">
        <v>185</v>
      </c>
      <c r="J2" s="887"/>
    </row>
    <row r="3" spans="1:10" ht="17.25" customHeight="1" x14ac:dyDescent="0.25">
      <c r="A3" s="381" t="s">
        <v>0</v>
      </c>
      <c r="B3" s="775"/>
      <c r="C3" s="383" t="s">
        <v>2</v>
      </c>
      <c r="D3" s="846" t="s">
        <v>89</v>
      </c>
      <c r="E3" s="888" t="s">
        <v>92</v>
      </c>
      <c r="F3" s="196" t="s">
        <v>179</v>
      </c>
      <c r="G3" s="169" t="s">
        <v>178</v>
      </c>
      <c r="H3" s="169" t="s">
        <v>180</v>
      </c>
      <c r="I3" s="263" t="s">
        <v>182</v>
      </c>
      <c r="J3" s="264" t="s">
        <v>182</v>
      </c>
    </row>
    <row r="4" spans="1:10" ht="21" customHeight="1" thickBot="1" x14ac:dyDescent="0.3">
      <c r="A4" s="384" t="s">
        <v>1</v>
      </c>
      <c r="B4" s="780" t="s">
        <v>630</v>
      </c>
      <c r="C4" s="386" t="s">
        <v>3</v>
      </c>
      <c r="D4" s="847"/>
      <c r="E4" s="889"/>
      <c r="F4" s="197" t="s">
        <v>149</v>
      </c>
      <c r="G4" s="175" t="s">
        <v>183</v>
      </c>
      <c r="H4" s="175" t="s">
        <v>183</v>
      </c>
      <c r="I4" s="265" t="s">
        <v>149</v>
      </c>
      <c r="J4" s="266" t="s">
        <v>183</v>
      </c>
    </row>
    <row r="5" spans="1:10" ht="15.75" x14ac:dyDescent="0.25">
      <c r="A5" s="527">
        <v>1</v>
      </c>
      <c r="B5" s="547" t="s">
        <v>522</v>
      </c>
      <c r="C5" s="528" t="s">
        <v>149</v>
      </c>
      <c r="D5" s="529">
        <v>51500</v>
      </c>
      <c r="E5" s="530">
        <v>231522</v>
      </c>
      <c r="F5" s="531"/>
      <c r="G5" s="532">
        <f>H5/1.25</f>
        <v>0</v>
      </c>
      <c r="H5" s="533"/>
      <c r="I5" s="534">
        <f>D5-F5</f>
        <v>51500</v>
      </c>
      <c r="J5" s="535">
        <f>E5-H5</f>
        <v>231522</v>
      </c>
    </row>
    <row r="6" spans="1:10" ht="16.5" thickBot="1" x14ac:dyDescent="0.3">
      <c r="A6" s="475">
        <v>2</v>
      </c>
      <c r="B6" s="548" t="s">
        <v>523</v>
      </c>
      <c r="C6" s="476" t="s">
        <v>10</v>
      </c>
      <c r="D6" s="545">
        <v>10</v>
      </c>
      <c r="E6" s="546">
        <v>1000</v>
      </c>
      <c r="F6" s="536"/>
      <c r="G6" s="537">
        <f>H6/1.25</f>
        <v>0</v>
      </c>
      <c r="H6" s="538"/>
      <c r="I6" s="539">
        <f>D6-F6</f>
        <v>10</v>
      </c>
      <c r="J6" s="540">
        <f>E6-H6</f>
        <v>1000</v>
      </c>
    </row>
    <row r="7" spans="1:10" ht="16.5" thickBot="1" x14ac:dyDescent="0.3">
      <c r="A7" s="429"/>
      <c r="B7" s="408">
        <v>32233</v>
      </c>
      <c r="C7" s="504" t="s">
        <v>180</v>
      </c>
      <c r="D7" s="550">
        <f>SUM(D5:D6)</f>
        <v>51510</v>
      </c>
      <c r="E7" s="506">
        <f>SUM(E5:E6)</f>
        <v>232522</v>
      </c>
      <c r="F7" s="541">
        <f>SUM(F5:F6)</f>
        <v>0</v>
      </c>
      <c r="G7" s="542">
        <f>SUM(G5:G6)</f>
        <v>0</v>
      </c>
      <c r="H7" s="542">
        <f>SUM(H5:H6)</f>
        <v>0</v>
      </c>
      <c r="I7" s="543">
        <f>D7-F7</f>
        <v>51510</v>
      </c>
      <c r="J7" s="544">
        <f>E7-H7</f>
        <v>232522</v>
      </c>
    </row>
    <row r="9" spans="1:10" ht="15.75" thickBot="1" x14ac:dyDescent="0.3"/>
    <row r="10" spans="1:10" ht="15.75" thickBot="1" x14ac:dyDescent="0.3">
      <c r="A10" s="870" t="s">
        <v>346</v>
      </c>
      <c r="B10" s="871"/>
      <c r="C10" s="871"/>
      <c r="D10" s="871"/>
      <c r="E10" s="890"/>
      <c r="F10" s="851" t="s">
        <v>309</v>
      </c>
      <c r="G10" s="853"/>
      <c r="H10" s="262" t="s">
        <v>310</v>
      </c>
      <c r="I10" s="886" t="s">
        <v>185</v>
      </c>
      <c r="J10" s="887"/>
    </row>
    <row r="11" spans="1:10" ht="17.25" customHeight="1" x14ac:dyDescent="0.25">
      <c r="A11" s="381" t="s">
        <v>0</v>
      </c>
      <c r="B11" s="775"/>
      <c r="C11" s="383" t="s">
        <v>2</v>
      </c>
      <c r="D11" s="846" t="s">
        <v>89</v>
      </c>
      <c r="E11" s="888" t="s">
        <v>92</v>
      </c>
      <c r="F11" s="196" t="s">
        <v>179</v>
      </c>
      <c r="G11" s="169" t="s">
        <v>178</v>
      </c>
      <c r="H11" s="169" t="s">
        <v>180</v>
      </c>
      <c r="I11" s="263" t="s">
        <v>182</v>
      </c>
      <c r="J11" s="264" t="s">
        <v>182</v>
      </c>
    </row>
    <row r="12" spans="1:10" ht="21" customHeight="1" thickBot="1" x14ac:dyDescent="0.3">
      <c r="A12" s="384" t="s">
        <v>1</v>
      </c>
      <c r="B12" s="780" t="s">
        <v>630</v>
      </c>
      <c r="C12" s="386" t="s">
        <v>3</v>
      </c>
      <c r="D12" s="847"/>
      <c r="E12" s="889"/>
      <c r="F12" s="197" t="s">
        <v>148</v>
      </c>
      <c r="G12" s="175" t="s">
        <v>183</v>
      </c>
      <c r="H12" s="175" t="s">
        <v>183</v>
      </c>
      <c r="I12" s="265" t="s">
        <v>148</v>
      </c>
      <c r="J12" s="266" t="s">
        <v>183</v>
      </c>
    </row>
    <row r="13" spans="1:10" ht="21" customHeight="1" thickBot="1" x14ac:dyDescent="0.3">
      <c r="A13" s="507">
        <v>1</v>
      </c>
      <c r="B13" s="549" t="s">
        <v>197</v>
      </c>
      <c r="C13" s="508" t="s">
        <v>148</v>
      </c>
      <c r="D13" s="509">
        <v>400</v>
      </c>
      <c r="E13" s="510">
        <v>4000</v>
      </c>
      <c r="F13" s="282"/>
      <c r="G13" s="283">
        <f>H13/1.25</f>
        <v>0</v>
      </c>
      <c r="H13" s="284"/>
      <c r="I13" s="285">
        <f>D13-F13</f>
        <v>400</v>
      </c>
      <c r="J13" s="286">
        <f>E13-H13</f>
        <v>4000</v>
      </c>
    </row>
    <row r="14" spans="1:10" ht="16.5" thickBot="1" x14ac:dyDescent="0.3">
      <c r="A14" s="429"/>
      <c r="B14" s="511">
        <v>32234</v>
      </c>
      <c r="C14" s="512" t="s">
        <v>180</v>
      </c>
      <c r="D14" s="513">
        <f>SUM(D11:D13)</f>
        <v>400</v>
      </c>
      <c r="E14" s="514">
        <f>E13</f>
        <v>4000</v>
      </c>
      <c r="F14" s="287">
        <f>F13</f>
        <v>0</v>
      </c>
      <c r="G14" s="288">
        <f>G13</f>
        <v>0</v>
      </c>
      <c r="H14" s="288">
        <f>H13</f>
        <v>0</v>
      </c>
      <c r="I14" s="289">
        <f>D14-F14</f>
        <v>400</v>
      </c>
      <c r="J14" s="290">
        <f>E14-H14</f>
        <v>4000</v>
      </c>
    </row>
    <row r="16" spans="1:10" ht="15.75" thickBot="1" x14ac:dyDescent="0.3"/>
    <row r="17" spans="1:10" ht="15.75" thickBot="1" x14ac:dyDescent="0.3">
      <c r="A17" s="870" t="s">
        <v>347</v>
      </c>
      <c r="B17" s="871"/>
      <c r="C17" s="871"/>
      <c r="D17" s="871"/>
      <c r="E17" s="890"/>
      <c r="F17" s="851" t="s">
        <v>309</v>
      </c>
      <c r="G17" s="853"/>
      <c r="H17" s="262" t="s">
        <v>310</v>
      </c>
      <c r="I17" s="886" t="s">
        <v>185</v>
      </c>
      <c r="J17" s="887"/>
    </row>
    <row r="18" spans="1:10" ht="17.25" customHeight="1" x14ac:dyDescent="0.25">
      <c r="A18" s="381" t="s">
        <v>0</v>
      </c>
      <c r="B18" s="775"/>
      <c r="C18" s="383" t="s">
        <v>2</v>
      </c>
      <c r="D18" s="846" t="s">
        <v>89</v>
      </c>
      <c r="E18" s="888" t="s">
        <v>92</v>
      </c>
      <c r="F18" s="196" t="s">
        <v>179</v>
      </c>
      <c r="G18" s="169" t="s">
        <v>178</v>
      </c>
      <c r="H18" s="169" t="s">
        <v>180</v>
      </c>
      <c r="I18" s="263" t="s">
        <v>182</v>
      </c>
      <c r="J18" s="264" t="s">
        <v>182</v>
      </c>
    </row>
    <row r="19" spans="1:10" ht="21" customHeight="1" thickBot="1" x14ac:dyDescent="0.3">
      <c r="A19" s="384" t="s">
        <v>1</v>
      </c>
      <c r="B19" s="780" t="s">
        <v>630</v>
      </c>
      <c r="C19" s="386" t="s">
        <v>3</v>
      </c>
      <c r="D19" s="847"/>
      <c r="E19" s="889"/>
      <c r="F19" s="197" t="s">
        <v>149</v>
      </c>
      <c r="G19" s="175" t="s">
        <v>183</v>
      </c>
      <c r="H19" s="175" t="s">
        <v>183</v>
      </c>
      <c r="I19" s="265" t="s">
        <v>149</v>
      </c>
      <c r="J19" s="266" t="s">
        <v>183</v>
      </c>
    </row>
    <row r="20" spans="1:10" ht="16.5" thickBot="1" x14ac:dyDescent="0.3">
      <c r="A20" s="507">
        <v>1</v>
      </c>
      <c r="B20" s="549" t="s">
        <v>150</v>
      </c>
      <c r="C20" s="508" t="s">
        <v>149</v>
      </c>
      <c r="D20" s="509">
        <v>60</v>
      </c>
      <c r="E20" s="510">
        <v>21000</v>
      </c>
      <c r="F20" s="282"/>
      <c r="G20" s="283">
        <f>H20/1.25</f>
        <v>0</v>
      </c>
      <c r="H20" s="284"/>
      <c r="I20" s="285">
        <f>D20-F20</f>
        <v>60</v>
      </c>
      <c r="J20" s="286">
        <f>E20-H20</f>
        <v>21000</v>
      </c>
    </row>
    <row r="21" spans="1:10" ht="16.5" thickBot="1" x14ac:dyDescent="0.3">
      <c r="A21" s="429"/>
      <c r="B21" s="511">
        <v>32239</v>
      </c>
      <c r="C21" s="512" t="s">
        <v>180</v>
      </c>
      <c r="D21" s="513">
        <f>SUM(D18:D20)</f>
        <v>60</v>
      </c>
      <c r="E21" s="514">
        <f>E20</f>
        <v>21000</v>
      </c>
      <c r="F21" s="287">
        <f>F20</f>
        <v>0</v>
      </c>
      <c r="G21" s="288">
        <f>G20</f>
        <v>0</v>
      </c>
      <c r="H21" s="288">
        <f>H20</f>
        <v>0</v>
      </c>
      <c r="I21" s="289">
        <f>D21-F21</f>
        <v>60</v>
      </c>
      <c r="J21" s="290">
        <f>E21-H21</f>
        <v>21000</v>
      </c>
    </row>
    <row r="23" spans="1:10" ht="15.75" thickBot="1" x14ac:dyDescent="0.3"/>
    <row r="24" spans="1:10" ht="15.75" thickBot="1" x14ac:dyDescent="0.3">
      <c r="A24" s="870" t="s">
        <v>348</v>
      </c>
      <c r="B24" s="871"/>
      <c r="C24" s="871"/>
      <c r="D24" s="871"/>
      <c r="E24" s="890"/>
      <c r="F24" s="851" t="s">
        <v>309</v>
      </c>
      <c r="G24" s="853"/>
      <c r="H24" s="262" t="s">
        <v>310</v>
      </c>
      <c r="I24" s="886" t="s">
        <v>185</v>
      </c>
      <c r="J24" s="887"/>
    </row>
    <row r="25" spans="1:10" ht="17.25" customHeight="1" x14ac:dyDescent="0.25">
      <c r="A25" s="381" t="s">
        <v>0</v>
      </c>
      <c r="B25" s="775"/>
      <c r="C25" s="383" t="s">
        <v>2</v>
      </c>
      <c r="D25" s="846" t="s">
        <v>89</v>
      </c>
      <c r="E25" s="888" t="s">
        <v>92</v>
      </c>
      <c r="F25" s="196" t="s">
        <v>179</v>
      </c>
      <c r="G25" s="169" t="s">
        <v>178</v>
      </c>
      <c r="H25" s="169" t="s">
        <v>180</v>
      </c>
      <c r="I25" s="263" t="s">
        <v>182</v>
      </c>
      <c r="J25" s="264" t="s">
        <v>182</v>
      </c>
    </row>
    <row r="26" spans="1:10" ht="21" customHeight="1" thickBot="1" x14ac:dyDescent="0.3">
      <c r="A26" s="384" t="s">
        <v>1</v>
      </c>
      <c r="B26" s="780" t="s">
        <v>630</v>
      </c>
      <c r="C26" s="386" t="s">
        <v>3</v>
      </c>
      <c r="D26" s="847"/>
      <c r="E26" s="889"/>
      <c r="F26" s="197" t="s">
        <v>149</v>
      </c>
      <c r="G26" s="175" t="s">
        <v>183</v>
      </c>
      <c r="H26" s="175" t="s">
        <v>183</v>
      </c>
      <c r="I26" s="265" t="s">
        <v>149</v>
      </c>
      <c r="J26" s="266" t="s">
        <v>183</v>
      </c>
    </row>
    <row r="27" spans="1:10" ht="16.5" thickBot="1" x14ac:dyDescent="0.3">
      <c r="A27" s="507">
        <v>1</v>
      </c>
      <c r="B27" s="549" t="s">
        <v>147</v>
      </c>
      <c r="C27" s="508" t="s">
        <v>148</v>
      </c>
      <c r="D27" s="509">
        <v>20000</v>
      </c>
      <c r="E27" s="510">
        <v>0</v>
      </c>
      <c r="F27" s="282"/>
      <c r="G27" s="283">
        <f>H27/1.25</f>
        <v>0</v>
      </c>
      <c r="H27" s="284"/>
      <c r="I27" s="285">
        <f>D27-F27</f>
        <v>20000</v>
      </c>
      <c r="J27" s="286">
        <f>E27-H27</f>
        <v>0</v>
      </c>
    </row>
    <row r="28" spans="1:10" ht="16.5" thickBot="1" x14ac:dyDescent="0.3">
      <c r="A28" s="429"/>
      <c r="B28" s="511">
        <v>32239</v>
      </c>
      <c r="C28" s="512" t="s">
        <v>180</v>
      </c>
      <c r="D28" s="513">
        <f>SUM(D25:D27)</f>
        <v>20000</v>
      </c>
      <c r="E28" s="514">
        <f>E27</f>
        <v>0</v>
      </c>
      <c r="F28" s="287">
        <f>F27</f>
        <v>0</v>
      </c>
      <c r="G28" s="288">
        <f>G27</f>
        <v>0</v>
      </c>
      <c r="H28" s="288">
        <f>H27</f>
        <v>0</v>
      </c>
      <c r="I28" s="289">
        <f>D28-F28</f>
        <v>20000</v>
      </c>
      <c r="J28" s="290">
        <f>E28-H28</f>
        <v>0</v>
      </c>
    </row>
    <row r="29" spans="1:10" x14ac:dyDescent="0.25">
      <c r="A29" s="429"/>
      <c r="B29" s="429"/>
      <c r="C29" s="429"/>
      <c r="D29" s="429"/>
      <c r="E29" s="429"/>
    </row>
  </sheetData>
  <mergeCells count="20">
    <mergeCell ref="A2:E2"/>
    <mergeCell ref="F2:G2"/>
    <mergeCell ref="I2:J2"/>
    <mergeCell ref="D3:D4"/>
    <mergeCell ref="E3:E4"/>
    <mergeCell ref="F10:G10"/>
    <mergeCell ref="I10:J10"/>
    <mergeCell ref="D25:D26"/>
    <mergeCell ref="E25:E26"/>
    <mergeCell ref="A24:E24"/>
    <mergeCell ref="F24:G24"/>
    <mergeCell ref="D11:D12"/>
    <mergeCell ref="E11:E12"/>
    <mergeCell ref="D18:D19"/>
    <mergeCell ref="E18:E19"/>
    <mergeCell ref="I24:J24"/>
    <mergeCell ref="A17:E17"/>
    <mergeCell ref="F17:G17"/>
    <mergeCell ref="I17:J17"/>
    <mergeCell ref="A10:E10"/>
  </mergeCells>
  <phoneticPr fontId="4" type="noConversion"/>
  <pageMargins left="0.51181102362204722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3" sqref="E13"/>
    </sheetView>
  </sheetViews>
  <sheetFormatPr defaultRowHeight="15" x14ac:dyDescent="0.25"/>
  <cols>
    <col min="1" max="1" width="4.42578125" style="164" customWidth="1"/>
    <col min="2" max="2" width="27.28515625" style="164" customWidth="1"/>
    <col min="3" max="3" width="8.28515625" style="164" customWidth="1"/>
    <col min="4" max="4" width="11.140625" style="164" customWidth="1"/>
    <col min="5" max="5" width="16.5703125" style="164" customWidth="1"/>
    <col min="6" max="6" width="9.140625" style="164"/>
    <col min="7" max="8" width="14.140625" style="164" customWidth="1"/>
    <col min="9" max="9" width="10.140625" style="281" customWidth="1"/>
    <col min="10" max="10" width="14.140625" style="281" customWidth="1"/>
    <col min="11" max="16384" width="9.140625" style="164"/>
  </cols>
  <sheetData>
    <row r="1" spans="1:10" ht="15.75" thickBot="1" x14ac:dyDescent="0.3"/>
    <row r="2" spans="1:10" ht="15.75" thickBot="1" x14ac:dyDescent="0.3">
      <c r="A2" s="870" t="s">
        <v>349</v>
      </c>
      <c r="B2" s="871"/>
      <c r="C2" s="871"/>
      <c r="D2" s="871"/>
      <c r="E2" s="890"/>
      <c r="F2" s="851" t="s">
        <v>309</v>
      </c>
      <c r="G2" s="853"/>
      <c r="H2" s="262" t="s">
        <v>310</v>
      </c>
      <c r="I2" s="886" t="s">
        <v>185</v>
      </c>
      <c r="J2" s="887"/>
    </row>
    <row r="3" spans="1:10" ht="17.25" customHeight="1" x14ac:dyDescent="0.25">
      <c r="A3" s="381" t="s">
        <v>0</v>
      </c>
      <c r="B3" s="775"/>
      <c r="C3" s="383" t="s">
        <v>2</v>
      </c>
      <c r="D3" s="846" t="s">
        <v>89</v>
      </c>
      <c r="E3" s="888" t="s">
        <v>92</v>
      </c>
      <c r="F3" s="196" t="s">
        <v>179</v>
      </c>
      <c r="G3" s="169" t="s">
        <v>178</v>
      </c>
      <c r="H3" s="169" t="s">
        <v>180</v>
      </c>
      <c r="I3" s="263" t="s">
        <v>182</v>
      </c>
      <c r="J3" s="264" t="s">
        <v>182</v>
      </c>
    </row>
    <row r="4" spans="1:10" ht="21" customHeight="1" thickBot="1" x14ac:dyDescent="0.3">
      <c r="A4" s="384" t="s">
        <v>1</v>
      </c>
      <c r="B4" s="780" t="s">
        <v>630</v>
      </c>
      <c r="C4" s="386" t="s">
        <v>3</v>
      </c>
      <c r="D4" s="847"/>
      <c r="E4" s="889"/>
      <c r="F4" s="197" t="s">
        <v>10</v>
      </c>
      <c r="G4" s="175" t="s">
        <v>183</v>
      </c>
      <c r="H4" s="175" t="s">
        <v>183</v>
      </c>
      <c r="I4" s="265" t="s">
        <v>10</v>
      </c>
      <c r="J4" s="266" t="s">
        <v>183</v>
      </c>
    </row>
    <row r="5" spans="1:10" ht="15.75" thickBot="1" x14ac:dyDescent="0.3">
      <c r="A5" s="507">
        <v>1</v>
      </c>
      <c r="B5" s="515" t="s">
        <v>351</v>
      </c>
      <c r="C5" s="515" t="s">
        <v>10</v>
      </c>
      <c r="D5" s="509">
        <v>12</v>
      </c>
      <c r="E5" s="510">
        <v>15000</v>
      </c>
      <c r="F5" s="282"/>
      <c r="G5" s="283">
        <f>H5/1.25</f>
        <v>0</v>
      </c>
      <c r="H5" s="284"/>
      <c r="I5" s="285">
        <f>D5-F5</f>
        <v>12</v>
      </c>
      <c r="J5" s="286">
        <f>E5-H5</f>
        <v>15000</v>
      </c>
    </row>
    <row r="6" spans="1:10" ht="16.5" thickBot="1" x14ac:dyDescent="0.3">
      <c r="A6" s="429"/>
      <c r="B6" s="511">
        <v>32241</v>
      </c>
      <c r="C6" s="512" t="s">
        <v>180</v>
      </c>
      <c r="D6" s="513">
        <f>SUM(D3:D5)</f>
        <v>12</v>
      </c>
      <c r="E6" s="514">
        <f>E5</f>
        <v>15000</v>
      </c>
      <c r="F6" s="287">
        <f>F5</f>
        <v>0</v>
      </c>
      <c r="G6" s="288">
        <f>G5</f>
        <v>0</v>
      </c>
      <c r="H6" s="288">
        <f>H5</f>
        <v>0</v>
      </c>
      <c r="I6" s="289">
        <f>D6-F6</f>
        <v>12</v>
      </c>
      <c r="J6" s="290">
        <f>E6-H6</f>
        <v>15000</v>
      </c>
    </row>
    <row r="8" spans="1:10" ht="15.75" thickBot="1" x14ac:dyDescent="0.3"/>
    <row r="9" spans="1:10" ht="15.75" thickBot="1" x14ac:dyDescent="0.3">
      <c r="A9" s="870" t="s">
        <v>350</v>
      </c>
      <c r="B9" s="871"/>
      <c r="C9" s="871"/>
      <c r="D9" s="871"/>
      <c r="E9" s="890"/>
      <c r="F9" s="851" t="s">
        <v>309</v>
      </c>
      <c r="G9" s="853"/>
      <c r="H9" s="262" t="s">
        <v>310</v>
      </c>
      <c r="I9" s="886" t="s">
        <v>185</v>
      </c>
      <c r="J9" s="887"/>
    </row>
    <row r="10" spans="1:10" ht="17.25" customHeight="1" x14ac:dyDescent="0.25">
      <c r="A10" s="381" t="s">
        <v>0</v>
      </c>
      <c r="B10" s="775"/>
      <c r="C10" s="383" t="s">
        <v>2</v>
      </c>
      <c r="D10" s="846" t="s">
        <v>89</v>
      </c>
      <c r="E10" s="888" t="s">
        <v>92</v>
      </c>
      <c r="F10" s="196" t="s">
        <v>179</v>
      </c>
      <c r="G10" s="169" t="s">
        <v>178</v>
      </c>
      <c r="H10" s="169" t="s">
        <v>180</v>
      </c>
      <c r="I10" s="263" t="s">
        <v>182</v>
      </c>
      <c r="J10" s="264" t="s">
        <v>182</v>
      </c>
    </row>
    <row r="11" spans="1:10" ht="21" customHeight="1" thickBot="1" x14ac:dyDescent="0.3">
      <c r="A11" s="384" t="s">
        <v>1</v>
      </c>
      <c r="B11" s="780" t="s">
        <v>630</v>
      </c>
      <c r="C11" s="386" t="s">
        <v>3</v>
      </c>
      <c r="D11" s="847"/>
      <c r="E11" s="889"/>
      <c r="F11" s="197" t="s">
        <v>10</v>
      </c>
      <c r="G11" s="175" t="s">
        <v>183</v>
      </c>
      <c r="H11" s="175" t="s">
        <v>183</v>
      </c>
      <c r="I11" s="265" t="s">
        <v>10</v>
      </c>
      <c r="J11" s="266" t="s">
        <v>183</v>
      </c>
    </row>
    <row r="12" spans="1:10" ht="15.75" thickBot="1" x14ac:dyDescent="0.3">
      <c r="A12" s="507">
        <v>1</v>
      </c>
      <c r="B12" s="515" t="s">
        <v>352</v>
      </c>
      <c r="C12" s="515" t="s">
        <v>10</v>
      </c>
      <c r="D12" s="509">
        <v>12</v>
      </c>
      <c r="E12" s="510">
        <v>10500</v>
      </c>
      <c r="F12" s="282"/>
      <c r="G12" s="283">
        <f>H12/1.25</f>
        <v>0</v>
      </c>
      <c r="H12" s="284"/>
      <c r="I12" s="285">
        <f>D12-F12</f>
        <v>12</v>
      </c>
      <c r="J12" s="286">
        <f>E12-H12</f>
        <v>10500</v>
      </c>
    </row>
    <row r="13" spans="1:10" ht="16.5" thickBot="1" x14ac:dyDescent="0.3">
      <c r="A13" s="429"/>
      <c r="B13" s="511">
        <v>32242</v>
      </c>
      <c r="C13" s="512" t="s">
        <v>180</v>
      </c>
      <c r="D13" s="513">
        <f>SUM(D10:D12)</f>
        <v>12</v>
      </c>
      <c r="E13" s="514">
        <f>E12</f>
        <v>10500</v>
      </c>
      <c r="F13" s="287">
        <f>F12</f>
        <v>0</v>
      </c>
      <c r="G13" s="288">
        <f>G12</f>
        <v>0</v>
      </c>
      <c r="H13" s="288">
        <f>H12</f>
        <v>0</v>
      </c>
      <c r="I13" s="289">
        <f>D13-F13</f>
        <v>12</v>
      </c>
      <c r="J13" s="290">
        <f>E13-H13</f>
        <v>10500</v>
      </c>
    </row>
  </sheetData>
  <mergeCells count="10">
    <mergeCell ref="D10:D11"/>
    <mergeCell ref="E10:E11"/>
    <mergeCell ref="A2:E2"/>
    <mergeCell ref="F2:G2"/>
    <mergeCell ref="I2:J2"/>
    <mergeCell ref="D3:D4"/>
    <mergeCell ref="E3:E4"/>
    <mergeCell ref="A9:E9"/>
    <mergeCell ref="F9:G9"/>
    <mergeCell ref="I9:J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13" sqref="Q13"/>
    </sheetView>
  </sheetViews>
  <sheetFormatPr defaultRowHeight="15" x14ac:dyDescent="0.25"/>
  <cols>
    <col min="1" max="1" width="4.42578125" style="165" customWidth="1"/>
    <col min="2" max="2" width="40.28515625" style="164" customWidth="1"/>
    <col min="3" max="3" width="6.28515625" style="164" customWidth="1"/>
    <col min="4" max="4" width="10.140625" style="164" customWidth="1"/>
    <col min="5" max="5" width="14.140625" style="164" customWidth="1"/>
    <col min="6" max="6" width="9.140625" style="164"/>
    <col min="7" max="7" width="8.7109375" style="164" customWidth="1"/>
    <col min="8" max="9" width="11.42578125" style="164" customWidth="1"/>
    <col min="10" max="10" width="10.140625" style="164" customWidth="1"/>
    <col min="11" max="11" width="11.42578125" style="164" customWidth="1"/>
    <col min="12" max="16384" width="9.140625" style="164"/>
  </cols>
  <sheetData>
    <row r="1" spans="1:13" ht="15.75" thickBot="1" x14ac:dyDescent="0.3"/>
    <row r="2" spans="1:13" ht="19.5" customHeight="1" thickBot="1" x14ac:dyDescent="0.3">
      <c r="A2" s="848" t="s">
        <v>193</v>
      </c>
      <c r="B2" s="849"/>
      <c r="C2" s="849"/>
      <c r="D2" s="849"/>
      <c r="E2" s="850"/>
      <c r="F2" s="851" t="s">
        <v>309</v>
      </c>
      <c r="G2" s="852"/>
      <c r="H2" s="853"/>
      <c r="I2" s="166" t="s">
        <v>310</v>
      </c>
      <c r="J2" s="842" t="s">
        <v>185</v>
      </c>
      <c r="K2" s="843"/>
      <c r="M2" s="161">
        <v>9700</v>
      </c>
    </row>
    <row r="3" spans="1:13" ht="17.25" customHeight="1" x14ac:dyDescent="0.25">
      <c r="A3" s="381" t="s">
        <v>0</v>
      </c>
      <c r="B3" s="775"/>
      <c r="C3" s="383" t="s">
        <v>2</v>
      </c>
      <c r="D3" s="846" t="s">
        <v>89</v>
      </c>
      <c r="E3" s="844" t="s">
        <v>181</v>
      </c>
      <c r="F3" s="196" t="s">
        <v>178</v>
      </c>
      <c r="G3" s="168" t="s">
        <v>179</v>
      </c>
      <c r="H3" s="169" t="s">
        <v>180</v>
      </c>
      <c r="I3" s="255"/>
      <c r="J3" s="171" t="s">
        <v>182</v>
      </c>
      <c r="K3" s="172" t="s">
        <v>182</v>
      </c>
    </row>
    <row r="4" spans="1:13" ht="21.75" customHeight="1" thickBot="1" x14ac:dyDescent="0.3">
      <c r="A4" s="384" t="s">
        <v>1</v>
      </c>
      <c r="B4" s="780" t="s">
        <v>630</v>
      </c>
      <c r="C4" s="386" t="s">
        <v>3</v>
      </c>
      <c r="D4" s="847"/>
      <c r="E4" s="845"/>
      <c r="F4" s="197" t="s">
        <v>10</v>
      </c>
      <c r="G4" s="174" t="s">
        <v>10</v>
      </c>
      <c r="H4" s="175" t="s">
        <v>183</v>
      </c>
      <c r="I4" s="256"/>
      <c r="J4" s="177" t="s">
        <v>10</v>
      </c>
      <c r="K4" s="178" t="s">
        <v>183</v>
      </c>
    </row>
    <row r="5" spans="1:13" ht="24" customHeight="1" x14ac:dyDescent="0.25">
      <c r="A5" s="834">
        <v>1</v>
      </c>
      <c r="B5" s="835" t="s">
        <v>622</v>
      </c>
      <c r="C5" s="836" t="s">
        <v>10</v>
      </c>
      <c r="D5" s="836"/>
      <c r="E5" s="837">
        <v>6000</v>
      </c>
      <c r="F5" s="198"/>
      <c r="G5" s="199"/>
      <c r="H5" s="200">
        <f>F5*G5</f>
        <v>0</v>
      </c>
      <c r="I5" s="201">
        <f>H5*1.25</f>
        <v>0</v>
      </c>
      <c r="J5" s="202">
        <f>D5-G5</f>
        <v>0</v>
      </c>
      <c r="K5" s="563">
        <f>E5-I5</f>
        <v>6000</v>
      </c>
    </row>
    <row r="6" spans="1:13" ht="24" customHeight="1" x14ac:dyDescent="0.25">
      <c r="A6" s="416">
        <v>2</v>
      </c>
      <c r="B6" s="392" t="s">
        <v>51</v>
      </c>
      <c r="C6" s="417" t="s">
        <v>10</v>
      </c>
      <c r="D6" s="417"/>
      <c r="E6" s="394"/>
      <c r="F6" s="224"/>
      <c r="G6" s="180"/>
      <c r="H6" s="181">
        <f t="shared" ref="H6:H19" si="0">F6*G6</f>
        <v>0</v>
      </c>
      <c r="I6" s="182">
        <f>H6*1.25</f>
        <v>0</v>
      </c>
      <c r="J6" s="564">
        <f t="shared" ref="J6:J19" si="1">D6-G6</f>
        <v>0</v>
      </c>
      <c r="K6" s="184">
        <f>E6-I6</f>
        <v>0</v>
      </c>
    </row>
    <row r="7" spans="1:13" ht="24" customHeight="1" x14ac:dyDescent="0.25">
      <c r="A7" s="411">
        <v>3</v>
      </c>
      <c r="B7" s="392" t="s">
        <v>55</v>
      </c>
      <c r="C7" s="417" t="s">
        <v>10</v>
      </c>
      <c r="D7" s="417"/>
      <c r="E7" s="394"/>
      <c r="F7" s="224"/>
      <c r="G7" s="180"/>
      <c r="H7" s="181">
        <f t="shared" si="0"/>
        <v>0</v>
      </c>
      <c r="I7" s="182">
        <f t="shared" ref="I7:I18" si="2">H7*1.25</f>
        <v>0</v>
      </c>
      <c r="J7" s="564">
        <f t="shared" si="1"/>
        <v>0</v>
      </c>
      <c r="K7" s="184">
        <f t="shared" ref="K7:K18" si="3">E7-I7</f>
        <v>0</v>
      </c>
    </row>
    <row r="8" spans="1:13" ht="24" customHeight="1" x14ac:dyDescent="0.25">
      <c r="A8" s="416">
        <v>4</v>
      </c>
      <c r="B8" s="565" t="s">
        <v>69</v>
      </c>
      <c r="C8" s="417" t="s">
        <v>10</v>
      </c>
      <c r="D8" s="417"/>
      <c r="E8" s="394"/>
      <c r="F8" s="224"/>
      <c r="G8" s="180"/>
      <c r="H8" s="181">
        <f t="shared" si="0"/>
        <v>0</v>
      </c>
      <c r="I8" s="182">
        <f t="shared" si="2"/>
        <v>0</v>
      </c>
      <c r="J8" s="564">
        <f t="shared" si="1"/>
        <v>0</v>
      </c>
      <c r="K8" s="184">
        <f t="shared" si="3"/>
        <v>0</v>
      </c>
    </row>
    <row r="9" spans="1:13" ht="24" customHeight="1" x14ac:dyDescent="0.25">
      <c r="A9" s="411">
        <v>5</v>
      </c>
      <c r="B9" s="565" t="s">
        <v>78</v>
      </c>
      <c r="C9" s="417" t="s">
        <v>10</v>
      </c>
      <c r="D9" s="417"/>
      <c r="E9" s="394"/>
      <c r="F9" s="224"/>
      <c r="G9" s="180"/>
      <c r="H9" s="181">
        <f t="shared" si="0"/>
        <v>0</v>
      </c>
      <c r="I9" s="182">
        <f t="shared" si="2"/>
        <v>0</v>
      </c>
      <c r="J9" s="564">
        <f t="shared" si="1"/>
        <v>0</v>
      </c>
      <c r="K9" s="184">
        <f t="shared" si="3"/>
        <v>0</v>
      </c>
    </row>
    <row r="10" spans="1:13" ht="24" customHeight="1" x14ac:dyDescent="0.25">
      <c r="A10" s="416">
        <v>6</v>
      </c>
      <c r="B10" s="565" t="s">
        <v>80</v>
      </c>
      <c r="C10" s="417" t="s">
        <v>10</v>
      </c>
      <c r="D10" s="417"/>
      <c r="E10" s="394"/>
      <c r="F10" s="224"/>
      <c r="G10" s="180"/>
      <c r="H10" s="181">
        <f t="shared" si="0"/>
        <v>0</v>
      </c>
      <c r="I10" s="182">
        <f t="shared" si="2"/>
        <v>0</v>
      </c>
      <c r="J10" s="564">
        <f t="shared" si="1"/>
        <v>0</v>
      </c>
      <c r="K10" s="184">
        <f t="shared" si="3"/>
        <v>0</v>
      </c>
    </row>
    <row r="11" spans="1:13" ht="24" customHeight="1" x14ac:dyDescent="0.25">
      <c r="A11" s="411">
        <v>7</v>
      </c>
      <c r="B11" s="565" t="s">
        <v>81</v>
      </c>
      <c r="C11" s="417" t="s">
        <v>10</v>
      </c>
      <c r="D11" s="417"/>
      <c r="E11" s="394"/>
      <c r="F11" s="224"/>
      <c r="G11" s="180"/>
      <c r="H11" s="181">
        <f t="shared" si="0"/>
        <v>0</v>
      </c>
      <c r="I11" s="182">
        <f t="shared" si="2"/>
        <v>0</v>
      </c>
      <c r="J11" s="564">
        <f t="shared" si="1"/>
        <v>0</v>
      </c>
      <c r="K11" s="184">
        <f t="shared" si="3"/>
        <v>0</v>
      </c>
    </row>
    <row r="12" spans="1:13" ht="24" customHeight="1" x14ac:dyDescent="0.25">
      <c r="A12" s="416">
        <v>8</v>
      </c>
      <c r="B12" s="565" t="s">
        <v>96</v>
      </c>
      <c r="C12" s="417" t="s">
        <v>10</v>
      </c>
      <c r="D12" s="417"/>
      <c r="E12" s="394"/>
      <c r="F12" s="224"/>
      <c r="G12" s="180"/>
      <c r="H12" s="181">
        <f t="shared" si="0"/>
        <v>0</v>
      </c>
      <c r="I12" s="182">
        <f t="shared" si="2"/>
        <v>0</v>
      </c>
      <c r="J12" s="564">
        <f t="shared" si="1"/>
        <v>0</v>
      </c>
      <c r="K12" s="184">
        <f t="shared" si="3"/>
        <v>0</v>
      </c>
    </row>
    <row r="13" spans="1:13" ht="24" customHeight="1" x14ac:dyDescent="0.25">
      <c r="A13" s="411">
        <v>9</v>
      </c>
      <c r="B13" s="392" t="s">
        <v>86</v>
      </c>
      <c r="C13" s="417" t="s">
        <v>10</v>
      </c>
      <c r="D13" s="417"/>
      <c r="E13" s="394"/>
      <c r="F13" s="224"/>
      <c r="G13" s="180"/>
      <c r="H13" s="181">
        <f t="shared" si="0"/>
        <v>0</v>
      </c>
      <c r="I13" s="182">
        <f t="shared" si="2"/>
        <v>0</v>
      </c>
      <c r="J13" s="564">
        <f t="shared" si="1"/>
        <v>0</v>
      </c>
      <c r="K13" s="184">
        <f t="shared" si="3"/>
        <v>0</v>
      </c>
    </row>
    <row r="14" spans="1:13" ht="24" customHeight="1" x14ac:dyDescent="0.25">
      <c r="A14" s="416">
        <v>10</v>
      </c>
      <c r="B14" s="565" t="s">
        <v>88</v>
      </c>
      <c r="C14" s="417" t="s">
        <v>10</v>
      </c>
      <c r="D14" s="417"/>
      <c r="E14" s="394"/>
      <c r="F14" s="224"/>
      <c r="G14" s="180"/>
      <c r="H14" s="181">
        <f t="shared" si="0"/>
        <v>0</v>
      </c>
      <c r="I14" s="182">
        <f t="shared" si="2"/>
        <v>0</v>
      </c>
      <c r="J14" s="564">
        <f t="shared" si="1"/>
        <v>0</v>
      </c>
      <c r="K14" s="184">
        <f t="shared" si="3"/>
        <v>0</v>
      </c>
    </row>
    <row r="15" spans="1:13" ht="24" customHeight="1" x14ac:dyDescent="0.25">
      <c r="A15" s="434">
        <v>11</v>
      </c>
      <c r="B15" s="566" t="s">
        <v>242</v>
      </c>
      <c r="C15" s="420" t="s">
        <v>10</v>
      </c>
      <c r="D15" s="420"/>
      <c r="E15" s="422"/>
      <c r="F15" s="224"/>
      <c r="G15" s="180"/>
      <c r="H15" s="181">
        <f>F15*G15</f>
        <v>0</v>
      </c>
      <c r="I15" s="182">
        <f t="shared" si="2"/>
        <v>0</v>
      </c>
      <c r="J15" s="564">
        <f t="shared" ref="J15:J18" si="4">D15-G15</f>
        <v>0</v>
      </c>
      <c r="K15" s="184">
        <f t="shared" si="3"/>
        <v>0</v>
      </c>
    </row>
    <row r="16" spans="1:13" ht="24" customHeight="1" x14ac:dyDescent="0.25">
      <c r="A16" s="434">
        <v>12</v>
      </c>
      <c r="B16" s="566" t="s">
        <v>243</v>
      </c>
      <c r="C16" s="420" t="s">
        <v>10</v>
      </c>
      <c r="D16" s="420"/>
      <c r="E16" s="422"/>
      <c r="F16" s="224"/>
      <c r="G16" s="180"/>
      <c r="H16" s="181">
        <f>F16*G16</f>
        <v>0</v>
      </c>
      <c r="I16" s="182">
        <f t="shared" si="2"/>
        <v>0</v>
      </c>
      <c r="J16" s="564">
        <f t="shared" si="4"/>
        <v>0</v>
      </c>
      <c r="K16" s="184">
        <f t="shared" si="3"/>
        <v>0</v>
      </c>
    </row>
    <row r="17" spans="1:11" ht="24" customHeight="1" x14ac:dyDescent="0.25">
      <c r="A17" s="434">
        <v>13</v>
      </c>
      <c r="B17" s="566" t="s">
        <v>244</v>
      </c>
      <c r="C17" s="420" t="s">
        <v>10</v>
      </c>
      <c r="D17" s="420"/>
      <c r="E17" s="422"/>
      <c r="F17" s="224"/>
      <c r="G17" s="180"/>
      <c r="H17" s="181">
        <f>F17*G17</f>
        <v>0</v>
      </c>
      <c r="I17" s="182">
        <f t="shared" si="2"/>
        <v>0</v>
      </c>
      <c r="J17" s="564">
        <f t="shared" si="4"/>
        <v>0</v>
      </c>
      <c r="K17" s="184">
        <f t="shared" si="3"/>
        <v>0</v>
      </c>
    </row>
    <row r="18" spans="1:11" ht="24" customHeight="1" x14ac:dyDescent="0.25">
      <c r="A18" s="434">
        <v>14</v>
      </c>
      <c r="B18" s="399" t="s">
        <v>50</v>
      </c>
      <c r="C18" s="420"/>
      <c r="D18" s="420"/>
      <c r="E18" s="422"/>
      <c r="F18" s="224"/>
      <c r="G18" s="180"/>
      <c r="H18" s="181">
        <f>F18*G18</f>
        <v>0</v>
      </c>
      <c r="I18" s="182">
        <f t="shared" si="2"/>
        <v>0</v>
      </c>
      <c r="J18" s="564">
        <f t="shared" si="4"/>
        <v>0</v>
      </c>
      <c r="K18" s="184">
        <f t="shared" si="3"/>
        <v>0</v>
      </c>
    </row>
    <row r="19" spans="1:11" ht="24" customHeight="1" thickBot="1" x14ac:dyDescent="0.3">
      <c r="A19" s="402"/>
      <c r="B19" s="403"/>
      <c r="C19" s="425"/>
      <c r="D19" s="425"/>
      <c r="E19" s="427"/>
      <c r="F19" s="259"/>
      <c r="G19" s="188"/>
      <c r="H19" s="189">
        <f t="shared" si="0"/>
        <v>0</v>
      </c>
      <c r="I19" s="190">
        <f>H19*1.25</f>
        <v>0</v>
      </c>
      <c r="J19" s="191">
        <f t="shared" si="1"/>
        <v>0</v>
      </c>
      <c r="K19" s="192">
        <f>E19-I19</f>
        <v>0</v>
      </c>
    </row>
    <row r="20" spans="1:11" ht="23.25" customHeight="1" thickBot="1" x14ac:dyDescent="0.3">
      <c r="A20" s="428"/>
      <c r="B20" s="429"/>
      <c r="C20" s="408">
        <v>32251</v>
      </c>
      <c r="D20" s="487" t="s">
        <v>180</v>
      </c>
      <c r="E20" s="435">
        <f>SUM(E5:E19)</f>
        <v>6000</v>
      </c>
      <c r="H20" s="193">
        <f>SUM(H5:H19)</f>
        <v>0</v>
      </c>
      <c r="I20" s="193">
        <f>SUM(I5:I19)</f>
        <v>0</v>
      </c>
      <c r="K20" s="233">
        <f>SUM(K5:K19)</f>
        <v>6000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55118110236220474" right="0.15748031496062992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" sqref="F1"/>
    </sheetView>
  </sheetViews>
  <sheetFormatPr defaultRowHeight="15" x14ac:dyDescent="0.25"/>
  <cols>
    <col min="1" max="1" width="4" style="164" customWidth="1"/>
    <col min="2" max="2" width="21.7109375" style="164" customWidth="1"/>
    <col min="3" max="3" width="10.7109375" style="164" customWidth="1"/>
    <col min="4" max="4" width="10.28515625" style="164" customWidth="1"/>
    <col min="5" max="5" width="14.28515625" style="164" customWidth="1"/>
    <col min="6" max="7" width="9.140625" style="164"/>
    <col min="8" max="9" width="14.140625" style="164" customWidth="1"/>
    <col min="10" max="10" width="10.42578125" style="164" customWidth="1"/>
    <col min="11" max="11" width="14.1406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7" t="s">
        <v>514</v>
      </c>
      <c r="B2" s="858"/>
      <c r="C2" s="858"/>
      <c r="D2" s="858"/>
      <c r="E2" s="866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383" t="s">
        <v>2</v>
      </c>
      <c r="D3" s="860" t="s">
        <v>89</v>
      </c>
      <c r="E3" s="863" t="s">
        <v>92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386" t="s">
        <v>3</v>
      </c>
      <c r="D4" s="862"/>
      <c r="E4" s="86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x14ac:dyDescent="0.25">
      <c r="A5" s="471">
        <v>1</v>
      </c>
      <c r="B5" s="482" t="s">
        <v>463</v>
      </c>
      <c r="C5" s="486" t="s">
        <v>10</v>
      </c>
      <c r="D5" s="431">
        <v>15</v>
      </c>
      <c r="E5" s="394">
        <v>1500</v>
      </c>
      <c r="F5" s="204"/>
      <c r="G5" s="186"/>
      <c r="H5" s="206">
        <f>F5*G5</f>
        <v>0</v>
      </c>
      <c r="I5" s="207">
        <f>H5*1.25</f>
        <v>0</v>
      </c>
      <c r="J5" s="208">
        <f>D5-G5</f>
        <v>15</v>
      </c>
      <c r="K5" s="249">
        <f>E5-I5</f>
        <v>1500</v>
      </c>
    </row>
    <row r="6" spans="1:11" x14ac:dyDescent="0.25">
      <c r="A6" s="471">
        <v>2</v>
      </c>
      <c r="B6" s="482" t="s">
        <v>464</v>
      </c>
      <c r="C6" s="486" t="s">
        <v>10</v>
      </c>
      <c r="D6" s="431">
        <v>15</v>
      </c>
      <c r="E6" s="394">
        <v>750</v>
      </c>
      <c r="F6" s="204"/>
      <c r="G6" s="186"/>
      <c r="H6" s="206">
        <f t="shared" ref="H6:H9" si="0">F6*G6</f>
        <v>0</v>
      </c>
      <c r="I6" s="207">
        <f>H6*1.25</f>
        <v>0</v>
      </c>
      <c r="J6" s="208">
        <f>D6-G6</f>
        <v>15</v>
      </c>
      <c r="K6" s="249">
        <f>E6-I6</f>
        <v>750</v>
      </c>
    </row>
    <row r="7" spans="1:11" ht="15" customHeight="1" x14ac:dyDescent="0.25">
      <c r="A7" s="471">
        <v>3</v>
      </c>
      <c r="B7" s="482" t="s">
        <v>465</v>
      </c>
      <c r="C7" s="486" t="s">
        <v>10</v>
      </c>
      <c r="D7" s="431">
        <v>2</v>
      </c>
      <c r="E7" s="394">
        <v>750</v>
      </c>
      <c r="F7" s="204"/>
      <c r="G7" s="186"/>
      <c r="H7" s="206">
        <f t="shared" si="0"/>
        <v>0</v>
      </c>
      <c r="I7" s="207">
        <f t="shared" ref="I7" si="1">H7*1.25</f>
        <v>0</v>
      </c>
      <c r="J7" s="208">
        <f>D7-G7</f>
        <v>2</v>
      </c>
      <c r="K7" s="249">
        <f t="shared" ref="K7" si="2">E7-I7</f>
        <v>750</v>
      </c>
    </row>
    <row r="8" spans="1:11" ht="15.75" x14ac:dyDescent="0.25">
      <c r="A8" s="473"/>
      <c r="B8" s="399"/>
      <c r="C8" s="474"/>
      <c r="D8" s="400"/>
      <c r="E8" s="422"/>
      <c r="F8" s="210"/>
      <c r="G8" s="250"/>
      <c r="H8" s="206">
        <f t="shared" ref="H8" si="3">F8*G8</f>
        <v>0</v>
      </c>
      <c r="I8" s="207">
        <f t="shared" ref="I8" si="4">H8*1.25</f>
        <v>0</v>
      </c>
      <c r="J8" s="208">
        <f>D8-G8</f>
        <v>0</v>
      </c>
      <c r="K8" s="249">
        <f t="shared" ref="K8" si="5">E8-I8</f>
        <v>0</v>
      </c>
    </row>
    <row r="9" spans="1:11" ht="16.5" thickBot="1" x14ac:dyDescent="0.3">
      <c r="A9" s="475"/>
      <c r="B9" s="403"/>
      <c r="C9" s="476"/>
      <c r="D9" s="404"/>
      <c r="E9" s="427"/>
      <c r="F9" s="214"/>
      <c r="G9" s="251"/>
      <c r="H9" s="216">
        <f t="shared" si="0"/>
        <v>0</v>
      </c>
      <c r="I9" s="217">
        <f>H9*1.25</f>
        <v>0</v>
      </c>
      <c r="J9" s="254">
        <f>D9-G9</f>
        <v>0</v>
      </c>
      <c r="K9" s="253">
        <f>E9-I9</f>
        <v>0</v>
      </c>
    </row>
    <row r="10" spans="1:11" ht="19.5" thickBot="1" x14ac:dyDescent="0.35">
      <c r="A10" s="429"/>
      <c r="B10" s="429"/>
      <c r="C10" s="408">
        <v>32271</v>
      </c>
      <c r="D10" s="487" t="s">
        <v>180</v>
      </c>
      <c r="E10" s="569">
        <f>SUM(E5:E9)</f>
        <v>3000</v>
      </c>
      <c r="H10" s="570">
        <f>SUM(H5:H9)</f>
        <v>0</v>
      </c>
      <c r="I10" s="570">
        <f>SUM(I5:I9)</f>
        <v>0</v>
      </c>
      <c r="K10" s="571">
        <f>SUM(K5:K9)</f>
        <v>3000</v>
      </c>
    </row>
  </sheetData>
  <mergeCells count="5">
    <mergeCell ref="A2:E2"/>
    <mergeCell ref="F2:H2"/>
    <mergeCell ref="J2:K2"/>
    <mergeCell ref="D3:D4"/>
    <mergeCell ref="E3:E4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workbookViewId="0">
      <selection activeCell="F1" sqref="F1"/>
    </sheetView>
  </sheetViews>
  <sheetFormatPr defaultRowHeight="15" x14ac:dyDescent="0.25"/>
  <cols>
    <col min="1" max="1" width="4.42578125" style="164" customWidth="1"/>
    <col min="2" max="2" width="22.42578125" style="164" customWidth="1"/>
    <col min="3" max="3" width="11.28515625" style="164" customWidth="1"/>
    <col min="4" max="4" width="11.85546875" style="164" customWidth="1"/>
    <col min="5" max="5" width="16.140625" style="164" customWidth="1"/>
    <col min="6" max="7" width="14.85546875" style="164" customWidth="1"/>
    <col min="8" max="8" width="14.85546875" style="281" customWidth="1"/>
    <col min="9" max="16384" width="9.140625" style="164"/>
  </cols>
  <sheetData>
    <row r="1" spans="1:9" ht="15.75" thickBot="1" x14ac:dyDescent="0.3"/>
    <row r="2" spans="1:9" ht="15.75" thickBot="1" x14ac:dyDescent="0.3">
      <c r="A2" s="870" t="s">
        <v>448</v>
      </c>
      <c r="B2" s="871"/>
      <c r="C2" s="871"/>
      <c r="D2" s="871"/>
      <c r="E2" s="891"/>
      <c r="F2" s="572" t="s">
        <v>184</v>
      </c>
      <c r="G2" s="572" t="s">
        <v>184</v>
      </c>
      <c r="H2" s="573" t="s">
        <v>185</v>
      </c>
      <c r="I2" s="165"/>
    </row>
    <row r="3" spans="1:9" ht="17.25" customHeight="1" x14ac:dyDescent="0.25">
      <c r="A3" s="381" t="s">
        <v>0</v>
      </c>
      <c r="B3" s="775"/>
      <c r="C3" s="383"/>
      <c r="D3" s="846" t="s">
        <v>89</v>
      </c>
      <c r="E3" s="863" t="s">
        <v>92</v>
      </c>
      <c r="F3" s="169" t="s">
        <v>183</v>
      </c>
      <c r="G3" s="169" t="s">
        <v>183</v>
      </c>
      <c r="H3" s="264" t="s">
        <v>182</v>
      </c>
    </row>
    <row r="4" spans="1:9" ht="21.75" customHeight="1" thickBot="1" x14ac:dyDescent="0.3">
      <c r="A4" s="384" t="s">
        <v>1</v>
      </c>
      <c r="B4" s="780" t="s">
        <v>630</v>
      </c>
      <c r="C4" s="386" t="s">
        <v>354</v>
      </c>
      <c r="D4" s="847"/>
      <c r="E4" s="865"/>
      <c r="F4" s="175" t="s">
        <v>311</v>
      </c>
      <c r="G4" s="175" t="s">
        <v>310</v>
      </c>
      <c r="H4" s="266" t="s">
        <v>183</v>
      </c>
    </row>
    <row r="5" spans="1:9" x14ac:dyDescent="0.25">
      <c r="A5" s="574">
        <v>1</v>
      </c>
      <c r="B5" s="575" t="s">
        <v>198</v>
      </c>
      <c r="C5" s="576">
        <v>323111</v>
      </c>
      <c r="D5" s="577">
        <v>13</v>
      </c>
      <c r="E5" s="578">
        <v>12000</v>
      </c>
      <c r="F5" s="579">
        <f>G5/1.25</f>
        <v>0</v>
      </c>
      <c r="G5" s="580"/>
      <c r="H5" s="581">
        <f>E5-F5</f>
        <v>12000</v>
      </c>
    </row>
    <row r="6" spans="1:9" ht="15.75" thickBot="1" x14ac:dyDescent="0.3">
      <c r="A6" s="582">
        <v>2</v>
      </c>
      <c r="B6" s="583" t="s">
        <v>175</v>
      </c>
      <c r="C6" s="584">
        <v>323112</v>
      </c>
      <c r="D6" s="584">
        <v>2</v>
      </c>
      <c r="E6" s="585">
        <v>5400</v>
      </c>
      <c r="F6" s="586">
        <f>G6/1.25</f>
        <v>0</v>
      </c>
      <c r="G6" s="587"/>
      <c r="H6" s="540">
        <f>E6-F6</f>
        <v>5400</v>
      </c>
    </row>
    <row r="7" spans="1:9" ht="16.5" thickBot="1" x14ac:dyDescent="0.3">
      <c r="A7" s="588"/>
      <c r="B7" s="504">
        <v>32311</v>
      </c>
      <c r="C7" s="589"/>
      <c r="D7" s="589" t="s">
        <v>180</v>
      </c>
      <c r="E7" s="590">
        <f>SUM(E5:E6)</f>
        <v>17400</v>
      </c>
      <c r="F7" s="193">
        <f>SUM(F5:F6)</f>
        <v>0</v>
      </c>
      <c r="G7" s="193">
        <f>SUM(G5:G6)</f>
        <v>0</v>
      </c>
      <c r="H7" s="194">
        <f>SUM(H5:H6)</f>
        <v>17400</v>
      </c>
    </row>
    <row r="8" spans="1:9" x14ac:dyDescent="0.25">
      <c r="A8" s="429"/>
      <c r="B8" s="429"/>
      <c r="C8" s="429"/>
      <c r="D8" s="429"/>
      <c r="E8" s="429"/>
    </row>
    <row r="9" spans="1:9" ht="15.75" thickBot="1" x14ac:dyDescent="0.3"/>
    <row r="10" spans="1:9" ht="15.75" thickBot="1" x14ac:dyDescent="0.3">
      <c r="A10" s="870" t="s">
        <v>199</v>
      </c>
      <c r="B10" s="871"/>
      <c r="C10" s="871"/>
      <c r="D10" s="871"/>
      <c r="E10" s="891"/>
      <c r="F10" s="572" t="s">
        <v>184</v>
      </c>
      <c r="G10" s="572" t="s">
        <v>184</v>
      </c>
      <c r="H10" s="573" t="s">
        <v>185</v>
      </c>
      <c r="I10" s="165"/>
    </row>
    <row r="11" spans="1:9" ht="17.25" customHeight="1" x14ac:dyDescent="0.25">
      <c r="A11" s="381" t="s">
        <v>0</v>
      </c>
      <c r="B11" s="775"/>
      <c r="C11" s="383"/>
      <c r="D11" s="846" t="s">
        <v>89</v>
      </c>
      <c r="E11" s="863" t="s">
        <v>92</v>
      </c>
      <c r="F11" s="169" t="s">
        <v>183</v>
      </c>
      <c r="G11" s="169" t="s">
        <v>183</v>
      </c>
      <c r="H11" s="264" t="s">
        <v>182</v>
      </c>
    </row>
    <row r="12" spans="1:9" ht="21.75" customHeight="1" thickBot="1" x14ac:dyDescent="0.3">
      <c r="A12" s="384" t="s">
        <v>1</v>
      </c>
      <c r="B12" s="780" t="s">
        <v>630</v>
      </c>
      <c r="C12" s="386" t="s">
        <v>354</v>
      </c>
      <c r="D12" s="847"/>
      <c r="E12" s="865"/>
      <c r="F12" s="175" t="s">
        <v>311</v>
      </c>
      <c r="G12" s="175" t="s">
        <v>310</v>
      </c>
      <c r="H12" s="266" t="s">
        <v>183</v>
      </c>
    </row>
    <row r="13" spans="1:9" ht="15.75" thickBot="1" x14ac:dyDescent="0.3">
      <c r="A13" s="591">
        <v>1</v>
      </c>
      <c r="B13" s="592" t="s">
        <v>174</v>
      </c>
      <c r="C13" s="593">
        <v>32312</v>
      </c>
      <c r="D13" s="594">
        <v>7</v>
      </c>
      <c r="E13" s="595">
        <v>16800</v>
      </c>
      <c r="F13" s="596">
        <f>G13/1.25</f>
        <v>0</v>
      </c>
      <c r="G13" s="597"/>
      <c r="H13" s="286">
        <f>E13-F13</f>
        <v>16800</v>
      </c>
    </row>
    <row r="14" spans="1:9" ht="16.5" thickBot="1" x14ac:dyDescent="0.3">
      <c r="A14" s="588"/>
      <c r="B14" s="504">
        <v>32312</v>
      </c>
      <c r="C14" s="511"/>
      <c r="D14" s="598" t="s">
        <v>180</v>
      </c>
      <c r="E14" s="599">
        <f>SUM(E13:E13)</f>
        <v>16800</v>
      </c>
      <c r="F14" s="232">
        <f>SUM(F13:F13)</f>
        <v>0</v>
      </c>
      <c r="G14" s="232">
        <f>SUM(G13:G13)</f>
        <v>0</v>
      </c>
      <c r="H14" s="233">
        <f>SUM(H13:H13)</f>
        <v>16800</v>
      </c>
    </row>
  </sheetData>
  <mergeCells count="6">
    <mergeCell ref="A2:E2"/>
    <mergeCell ref="A10:E10"/>
    <mergeCell ref="D11:D12"/>
    <mergeCell ref="E11:E12"/>
    <mergeCell ref="D3:D4"/>
    <mergeCell ref="E3:E4"/>
  </mergeCells>
  <phoneticPr fontId="4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>
    <oddHeader>&amp;LOŠ"IVAN MAŽURANIĆ"SIBINJ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1" sqref="F1"/>
    </sheetView>
  </sheetViews>
  <sheetFormatPr defaultRowHeight="15" x14ac:dyDescent="0.25"/>
  <cols>
    <col min="1" max="1" width="5" style="164" customWidth="1"/>
    <col min="2" max="2" width="24" style="164" customWidth="1"/>
    <col min="3" max="3" width="8.28515625" style="164" customWidth="1"/>
    <col min="4" max="4" width="10.5703125" style="164" customWidth="1"/>
    <col min="5" max="5" width="14.140625" style="164" customWidth="1"/>
    <col min="6" max="7" width="9.140625" style="164"/>
    <col min="8" max="8" width="10.7109375" style="164" customWidth="1"/>
    <col min="9" max="9" width="10.42578125" style="164" customWidth="1"/>
    <col min="10" max="16384" width="9.140625" style="164"/>
  </cols>
  <sheetData>
    <row r="1" spans="1:9" ht="15.75" thickBot="1" x14ac:dyDescent="0.3"/>
    <row r="2" spans="1:9" ht="19.5" customHeight="1" thickBot="1" x14ac:dyDescent="0.3">
      <c r="A2" s="848" t="s">
        <v>91</v>
      </c>
      <c r="B2" s="849"/>
      <c r="C2" s="849"/>
      <c r="D2" s="849"/>
      <c r="E2" s="850"/>
      <c r="F2" s="852" t="s">
        <v>184</v>
      </c>
      <c r="G2" s="853"/>
      <c r="H2" s="842" t="s">
        <v>185</v>
      </c>
      <c r="I2" s="843"/>
    </row>
    <row r="3" spans="1:9" ht="17.25" customHeight="1" x14ac:dyDescent="0.25">
      <c r="A3" s="381" t="s">
        <v>0</v>
      </c>
      <c r="B3" s="775"/>
      <c r="C3" s="383" t="s">
        <v>2</v>
      </c>
      <c r="D3" s="846" t="s">
        <v>89</v>
      </c>
      <c r="E3" s="844" t="s">
        <v>181</v>
      </c>
      <c r="F3" s="168" t="s">
        <v>179</v>
      </c>
      <c r="G3" s="170" t="s">
        <v>178</v>
      </c>
      <c r="H3" s="171" t="s">
        <v>182</v>
      </c>
      <c r="I3" s="172" t="s">
        <v>182</v>
      </c>
    </row>
    <row r="4" spans="1:9" ht="21.75" customHeight="1" thickBot="1" x14ac:dyDescent="0.3">
      <c r="A4" s="384" t="s">
        <v>1</v>
      </c>
      <c r="B4" s="780" t="s">
        <v>630</v>
      </c>
      <c r="C4" s="386" t="s">
        <v>3</v>
      </c>
      <c r="D4" s="847"/>
      <c r="E4" s="845"/>
      <c r="F4" s="174" t="s">
        <v>10</v>
      </c>
      <c r="G4" s="176" t="s">
        <v>183</v>
      </c>
      <c r="H4" s="177" t="s">
        <v>10</v>
      </c>
      <c r="I4" s="178" t="s">
        <v>183</v>
      </c>
    </row>
    <row r="5" spans="1:9" ht="30" customHeight="1" x14ac:dyDescent="0.25">
      <c r="A5" s="387">
        <v>1</v>
      </c>
      <c r="B5" s="600" t="s">
        <v>201</v>
      </c>
      <c r="C5" s="389" t="s">
        <v>10</v>
      </c>
      <c r="D5" s="389">
        <v>600</v>
      </c>
      <c r="E5" s="390">
        <v>1860</v>
      </c>
      <c r="F5" s="601"/>
      <c r="G5" s="201">
        <f>F5*3.1</f>
        <v>0</v>
      </c>
      <c r="H5" s="602">
        <f t="shared" ref="H5:I7" si="0">D5-F5</f>
        <v>600</v>
      </c>
      <c r="I5" s="563">
        <f t="shared" si="0"/>
        <v>1860</v>
      </c>
    </row>
    <row r="6" spans="1:9" ht="30" customHeight="1" x14ac:dyDescent="0.25">
      <c r="A6" s="395">
        <v>2</v>
      </c>
      <c r="B6" s="565" t="s">
        <v>202</v>
      </c>
      <c r="C6" s="393" t="s">
        <v>10</v>
      </c>
      <c r="D6" s="393">
        <v>100</v>
      </c>
      <c r="E6" s="394">
        <v>550</v>
      </c>
      <c r="F6" s="603"/>
      <c r="G6" s="604"/>
      <c r="H6" s="183">
        <f t="shared" si="0"/>
        <v>100</v>
      </c>
      <c r="I6" s="184">
        <f t="shared" si="0"/>
        <v>550</v>
      </c>
    </row>
    <row r="7" spans="1:9" ht="30" customHeight="1" thickBot="1" x14ac:dyDescent="0.3">
      <c r="A7" s="605">
        <v>3</v>
      </c>
      <c r="B7" s="606" t="s">
        <v>200</v>
      </c>
      <c r="C7" s="404" t="s">
        <v>10</v>
      </c>
      <c r="D7" s="404">
        <v>120</v>
      </c>
      <c r="E7" s="427">
        <v>1140</v>
      </c>
      <c r="F7" s="607"/>
      <c r="G7" s="190">
        <f>F7*9.5</f>
        <v>0</v>
      </c>
      <c r="H7" s="191">
        <f t="shared" si="0"/>
        <v>120</v>
      </c>
      <c r="I7" s="192">
        <f t="shared" si="0"/>
        <v>1140</v>
      </c>
    </row>
    <row r="8" spans="1:9" ht="16.5" thickBot="1" x14ac:dyDescent="0.3">
      <c r="A8" s="588"/>
      <c r="B8" s="504">
        <v>32313</v>
      </c>
      <c r="C8" s="589" t="s">
        <v>180</v>
      </c>
      <c r="D8" s="608">
        <f>SUM(D5:D7)</f>
        <v>820</v>
      </c>
      <c r="E8" s="410">
        <f>SUM(E5:E7)</f>
        <v>3550</v>
      </c>
      <c r="G8" s="193">
        <f>SUM(G5:G7)</f>
        <v>0</v>
      </c>
      <c r="I8" s="194">
        <f>SUM(I5:I7)</f>
        <v>3550</v>
      </c>
    </row>
  </sheetData>
  <mergeCells count="5">
    <mergeCell ref="F2:G2"/>
    <mergeCell ref="H2:I2"/>
    <mergeCell ref="E3:E4"/>
    <mergeCell ref="A2:E2"/>
    <mergeCell ref="D3:D4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&amp;LOŠ"IVAN MAŽURANIĆ" SIBINJ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1" sqref="E11"/>
    </sheetView>
  </sheetViews>
  <sheetFormatPr defaultRowHeight="15" x14ac:dyDescent="0.25"/>
  <cols>
    <col min="1" max="1" width="3.7109375" style="165" customWidth="1"/>
    <col min="2" max="2" width="26.28515625" style="164" customWidth="1"/>
    <col min="3" max="3" width="10.7109375" style="164" customWidth="1"/>
    <col min="4" max="4" width="11.42578125" style="164" customWidth="1"/>
    <col min="5" max="5" width="12.42578125" style="164" customWidth="1"/>
    <col min="6" max="6" width="8.85546875" style="164" customWidth="1"/>
    <col min="7" max="7" width="8.28515625" style="164" customWidth="1"/>
    <col min="8" max="8" width="14.28515625" style="164" customWidth="1"/>
    <col min="9" max="9" width="12.5703125" style="164" customWidth="1"/>
    <col min="10" max="10" width="9.85546875" style="164" customWidth="1"/>
    <col min="11" max="11" width="11.7109375" style="164" customWidth="1"/>
    <col min="12" max="16384" width="9.140625" style="164"/>
  </cols>
  <sheetData>
    <row r="1" spans="1:11" ht="15.75" thickBot="1" x14ac:dyDescent="0.3"/>
    <row r="2" spans="1:11" ht="19.5" customHeight="1" thickBot="1" x14ac:dyDescent="0.3">
      <c r="A2" s="854" t="s">
        <v>449</v>
      </c>
      <c r="B2" s="855"/>
      <c r="C2" s="855"/>
      <c r="D2" s="855"/>
      <c r="E2" s="877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383" t="s">
        <v>2</v>
      </c>
      <c r="D3" s="846" t="s">
        <v>89</v>
      </c>
      <c r="E3" s="892" t="s">
        <v>181</v>
      </c>
      <c r="F3" s="196" t="s">
        <v>178</v>
      </c>
      <c r="G3" s="168" t="s">
        <v>179</v>
      </c>
      <c r="H3" s="169" t="s">
        <v>180</v>
      </c>
      <c r="I3" s="169" t="s">
        <v>180</v>
      </c>
      <c r="J3" s="171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386" t="s">
        <v>3</v>
      </c>
      <c r="D4" s="847"/>
      <c r="E4" s="893"/>
      <c r="F4" s="197" t="s">
        <v>10</v>
      </c>
      <c r="G4" s="174" t="s">
        <v>10</v>
      </c>
      <c r="H4" s="175" t="s">
        <v>183</v>
      </c>
      <c r="I4" s="175" t="s">
        <v>183</v>
      </c>
      <c r="J4" s="177" t="s">
        <v>10</v>
      </c>
      <c r="K4" s="178" t="s">
        <v>183</v>
      </c>
    </row>
    <row r="5" spans="1:11" ht="15.75" customHeight="1" x14ac:dyDescent="0.25">
      <c r="A5" s="488">
        <v>1</v>
      </c>
      <c r="B5" s="444" t="s">
        <v>450</v>
      </c>
      <c r="C5" s="393" t="s">
        <v>10</v>
      </c>
      <c r="D5" s="445">
        <v>20</v>
      </c>
      <c r="E5" s="480">
        <v>7500</v>
      </c>
      <c r="F5" s="198"/>
      <c r="G5" s="261"/>
      <c r="H5" s="182">
        <f t="shared" ref="H5" si="0">F5*G5</f>
        <v>0</v>
      </c>
      <c r="I5" s="182">
        <f>H5*1.25</f>
        <v>0</v>
      </c>
      <c r="J5" s="183">
        <f>D5-G5</f>
        <v>20</v>
      </c>
      <c r="K5" s="184">
        <f>E5-I5</f>
        <v>7500</v>
      </c>
    </row>
    <row r="6" spans="1:11" ht="15.75" customHeight="1" x14ac:dyDescent="0.25">
      <c r="A6" s="488">
        <v>2</v>
      </c>
      <c r="B6" s="444" t="s">
        <v>451</v>
      </c>
      <c r="C6" s="393" t="s">
        <v>10</v>
      </c>
      <c r="D6" s="445">
        <v>6</v>
      </c>
      <c r="E6" s="401">
        <v>3000</v>
      </c>
      <c r="F6" s="224"/>
      <c r="G6" s="257"/>
      <c r="H6" s="182">
        <f t="shared" ref="H6:H11" si="1">F6*G6</f>
        <v>0</v>
      </c>
      <c r="I6" s="182">
        <f t="shared" ref="I6:I11" si="2">H6*1.25</f>
        <v>0</v>
      </c>
      <c r="J6" s="183">
        <f t="shared" ref="J6:J11" si="3">D6-G6</f>
        <v>6</v>
      </c>
      <c r="K6" s="184">
        <f t="shared" ref="K6:K11" si="4">E6-I6</f>
        <v>3000</v>
      </c>
    </row>
    <row r="7" spans="1:11" ht="15.75" customHeight="1" x14ac:dyDescent="0.25">
      <c r="A7" s="488">
        <v>3</v>
      </c>
      <c r="B7" s="444" t="s">
        <v>452</v>
      </c>
      <c r="C7" s="393" t="s">
        <v>10</v>
      </c>
      <c r="D7" s="445">
        <v>10</v>
      </c>
      <c r="E7" s="401">
        <v>3500</v>
      </c>
      <c r="F7" s="224"/>
      <c r="G7" s="257"/>
      <c r="H7" s="182">
        <f t="shared" si="1"/>
        <v>0</v>
      </c>
      <c r="I7" s="182">
        <f t="shared" si="2"/>
        <v>0</v>
      </c>
      <c r="J7" s="183">
        <f t="shared" si="3"/>
        <v>10</v>
      </c>
      <c r="K7" s="184">
        <f t="shared" si="4"/>
        <v>3500</v>
      </c>
    </row>
    <row r="8" spans="1:11" ht="15.75" customHeight="1" x14ac:dyDescent="0.25">
      <c r="A8" s="488">
        <v>4</v>
      </c>
      <c r="B8" s="444" t="s">
        <v>453</v>
      </c>
      <c r="C8" s="393" t="s">
        <v>10</v>
      </c>
      <c r="D8" s="445">
        <v>5</v>
      </c>
      <c r="E8" s="401">
        <v>1500</v>
      </c>
      <c r="F8" s="224"/>
      <c r="G8" s="257"/>
      <c r="H8" s="182">
        <f t="shared" si="1"/>
        <v>0</v>
      </c>
      <c r="I8" s="182">
        <f t="shared" si="2"/>
        <v>0</v>
      </c>
      <c r="J8" s="183">
        <f t="shared" si="3"/>
        <v>5</v>
      </c>
      <c r="K8" s="184">
        <f t="shared" si="4"/>
        <v>1500</v>
      </c>
    </row>
    <row r="9" spans="1:11" ht="15.75" customHeight="1" x14ac:dyDescent="0.25">
      <c r="A9" s="488">
        <v>5</v>
      </c>
      <c r="B9" s="444" t="s">
        <v>454</v>
      </c>
      <c r="C9" s="393" t="s">
        <v>10</v>
      </c>
      <c r="D9" s="445">
        <v>6</v>
      </c>
      <c r="E9" s="401">
        <v>3000</v>
      </c>
      <c r="F9" s="224"/>
      <c r="G9" s="257"/>
      <c r="H9" s="182">
        <f t="shared" si="1"/>
        <v>0</v>
      </c>
      <c r="I9" s="182">
        <f t="shared" si="2"/>
        <v>0</v>
      </c>
      <c r="J9" s="183">
        <f t="shared" si="3"/>
        <v>6</v>
      </c>
      <c r="K9" s="184">
        <f t="shared" si="4"/>
        <v>3000</v>
      </c>
    </row>
    <row r="10" spans="1:11" ht="15.75" customHeight="1" x14ac:dyDescent="0.25">
      <c r="A10" s="488">
        <v>6</v>
      </c>
      <c r="B10" s="444" t="s">
        <v>455</v>
      </c>
      <c r="C10" s="393" t="s">
        <v>10</v>
      </c>
      <c r="D10" s="445">
        <v>1</v>
      </c>
      <c r="E10" s="401">
        <v>8000</v>
      </c>
      <c r="F10" s="224"/>
      <c r="G10" s="257"/>
      <c r="H10" s="182">
        <f t="shared" si="1"/>
        <v>0</v>
      </c>
      <c r="I10" s="182">
        <f t="shared" si="2"/>
        <v>0</v>
      </c>
      <c r="J10" s="183">
        <f t="shared" si="3"/>
        <v>1</v>
      </c>
      <c r="K10" s="184">
        <f t="shared" si="4"/>
        <v>8000</v>
      </c>
    </row>
    <row r="11" spans="1:11" ht="15.75" customHeight="1" x14ac:dyDescent="0.25">
      <c r="A11" s="488">
        <v>7</v>
      </c>
      <c r="B11" s="444" t="s">
        <v>456</v>
      </c>
      <c r="C11" s="393" t="s">
        <v>10</v>
      </c>
      <c r="D11" s="445">
        <v>25</v>
      </c>
      <c r="E11" s="401">
        <v>6000</v>
      </c>
      <c r="F11" s="224"/>
      <c r="G11" s="257"/>
      <c r="H11" s="182">
        <f t="shared" si="1"/>
        <v>0</v>
      </c>
      <c r="I11" s="182">
        <f t="shared" si="2"/>
        <v>0</v>
      </c>
      <c r="J11" s="183">
        <f t="shared" si="3"/>
        <v>25</v>
      </c>
      <c r="K11" s="184">
        <f t="shared" si="4"/>
        <v>6000</v>
      </c>
    </row>
    <row r="12" spans="1:11" ht="15.75" customHeight="1" x14ac:dyDescent="0.25">
      <c r="A12" s="418"/>
      <c r="B12" s="419"/>
      <c r="C12" s="420"/>
      <c r="D12" s="421"/>
      <c r="E12" s="401"/>
      <c r="F12" s="204"/>
      <c r="G12" s="258"/>
      <c r="H12" s="182">
        <f>F12*G12</f>
        <v>0</v>
      </c>
      <c r="I12" s="182">
        <f>H12*1.25</f>
        <v>0</v>
      </c>
      <c r="J12" s="183">
        <f>D12-G12</f>
        <v>0</v>
      </c>
      <c r="K12" s="184">
        <f>E12-I12</f>
        <v>0</v>
      </c>
    </row>
    <row r="13" spans="1:11" ht="15.75" customHeight="1" thickBot="1" x14ac:dyDescent="0.3">
      <c r="A13" s="423"/>
      <c r="B13" s="424"/>
      <c r="C13" s="425"/>
      <c r="D13" s="426"/>
      <c r="E13" s="405"/>
      <c r="F13" s="259"/>
      <c r="G13" s="260"/>
      <c r="H13" s="190">
        <f t="shared" ref="H13" si="5">F13*G13</f>
        <v>0</v>
      </c>
      <c r="I13" s="190">
        <f>H13*1.25</f>
        <v>0</v>
      </c>
      <c r="J13" s="191">
        <f>D13-G13</f>
        <v>0</v>
      </c>
      <c r="K13" s="192">
        <f>E13-I13</f>
        <v>0</v>
      </c>
    </row>
    <row r="14" spans="1:11" ht="21.75" customHeight="1" thickBot="1" x14ac:dyDescent="0.3">
      <c r="A14" s="428"/>
      <c r="B14" s="429"/>
      <c r="C14" s="408">
        <v>322193</v>
      </c>
      <c r="D14" s="487" t="s">
        <v>180</v>
      </c>
      <c r="E14" s="410">
        <f>SUM(E5:E13)</f>
        <v>32500</v>
      </c>
      <c r="H14" s="193">
        <f>SUM(H5:H13)</f>
        <v>0</v>
      </c>
      <c r="I14" s="193">
        <f>SUM(I5:I13)</f>
        <v>0</v>
      </c>
      <c r="K14" s="194">
        <f>SUM(K5:K13)</f>
        <v>32500</v>
      </c>
    </row>
  </sheetData>
  <mergeCells count="5">
    <mergeCell ref="A2:E2"/>
    <mergeCell ref="F2:H2"/>
    <mergeCell ref="J2:K2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E42" sqref="E42"/>
    </sheetView>
  </sheetViews>
  <sheetFormatPr defaultRowHeight="15" x14ac:dyDescent="0.25"/>
  <cols>
    <col min="1" max="1" width="4.140625" style="165" customWidth="1"/>
    <col min="2" max="2" width="32.28515625" style="164" customWidth="1"/>
    <col min="3" max="3" width="9.85546875" style="164" customWidth="1"/>
    <col min="4" max="4" width="11.42578125" style="164" customWidth="1"/>
    <col min="5" max="5" width="12.42578125" style="164" customWidth="1"/>
    <col min="6" max="6" width="8.85546875" style="164" customWidth="1"/>
    <col min="7" max="7" width="8.28515625" style="164" customWidth="1"/>
    <col min="8" max="8" width="14.28515625" style="164" customWidth="1"/>
    <col min="9" max="9" width="12.5703125" style="164" customWidth="1"/>
    <col min="10" max="10" width="9.85546875" style="164" customWidth="1"/>
    <col min="11" max="11" width="11.710937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4" t="s">
        <v>482</v>
      </c>
      <c r="B2" s="855"/>
      <c r="C2" s="855"/>
      <c r="D2" s="855"/>
      <c r="E2" s="877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25.5" x14ac:dyDescent="0.25">
      <c r="A3" s="381" t="s">
        <v>0</v>
      </c>
      <c r="B3" s="775"/>
      <c r="C3" s="383" t="s">
        <v>2</v>
      </c>
      <c r="D3" s="846" t="s">
        <v>89</v>
      </c>
      <c r="E3" s="892" t="s">
        <v>181</v>
      </c>
      <c r="F3" s="196"/>
      <c r="G3" s="168" t="s">
        <v>179</v>
      </c>
      <c r="H3" s="169" t="s">
        <v>180</v>
      </c>
      <c r="I3" s="169" t="s">
        <v>180</v>
      </c>
      <c r="J3" s="171" t="s">
        <v>182</v>
      </c>
      <c r="K3" s="172" t="s">
        <v>182</v>
      </c>
    </row>
    <row r="4" spans="1:11" ht="15.75" thickBot="1" x14ac:dyDescent="0.3">
      <c r="A4" s="384" t="s">
        <v>1</v>
      </c>
      <c r="B4" s="780" t="s">
        <v>630</v>
      </c>
      <c r="C4" s="386" t="s">
        <v>3</v>
      </c>
      <c r="D4" s="847"/>
      <c r="E4" s="893"/>
      <c r="F4" s="197"/>
      <c r="G4" s="174" t="s">
        <v>10</v>
      </c>
      <c r="H4" s="175" t="s">
        <v>183</v>
      </c>
      <c r="I4" s="175" t="s">
        <v>183</v>
      </c>
      <c r="J4" s="177" t="s">
        <v>10</v>
      </c>
      <c r="K4" s="178" t="s">
        <v>183</v>
      </c>
    </row>
    <row r="5" spans="1:11" x14ac:dyDescent="0.25">
      <c r="A5" s="488">
        <v>1</v>
      </c>
      <c r="B5" s="482" t="s">
        <v>457</v>
      </c>
      <c r="C5" s="486" t="s">
        <v>149</v>
      </c>
      <c r="D5" s="609">
        <v>750</v>
      </c>
      <c r="E5" s="480">
        <v>11200</v>
      </c>
      <c r="F5" s="610"/>
      <c r="G5" s="261"/>
      <c r="H5" s="182">
        <f>I5/1.25</f>
        <v>0</v>
      </c>
      <c r="I5" s="604"/>
      <c r="J5" s="183">
        <f>D5-G5</f>
        <v>750</v>
      </c>
      <c r="K5" s="184">
        <f>E5-I5</f>
        <v>11200</v>
      </c>
    </row>
    <row r="6" spans="1:11" x14ac:dyDescent="0.25">
      <c r="A6" s="488">
        <v>2</v>
      </c>
      <c r="B6" s="482" t="s">
        <v>458</v>
      </c>
      <c r="C6" s="486" t="s">
        <v>149</v>
      </c>
      <c r="D6" s="609">
        <v>280</v>
      </c>
      <c r="E6" s="401">
        <v>4300</v>
      </c>
      <c r="F6" s="611"/>
      <c r="G6" s="257"/>
      <c r="H6" s="182">
        <f>I6/1.25</f>
        <v>0</v>
      </c>
      <c r="I6" s="604"/>
      <c r="J6" s="183">
        <f t="shared" ref="J6:J10" si="0">D6-G6</f>
        <v>280</v>
      </c>
      <c r="K6" s="184">
        <f t="shared" ref="K6:K10" si="1">E6-I6</f>
        <v>4300</v>
      </c>
    </row>
    <row r="7" spans="1:11" x14ac:dyDescent="0.25">
      <c r="A7" s="488">
        <v>3</v>
      </c>
      <c r="B7" s="482" t="s">
        <v>459</v>
      </c>
      <c r="C7" s="486" t="s">
        <v>149</v>
      </c>
      <c r="D7" s="609">
        <v>55</v>
      </c>
      <c r="E7" s="401">
        <v>950</v>
      </c>
      <c r="F7" s="611"/>
      <c r="G7" s="257"/>
      <c r="H7" s="182">
        <f t="shared" ref="H7:H10" si="2">I7/1.25</f>
        <v>0</v>
      </c>
      <c r="I7" s="604"/>
      <c r="J7" s="183">
        <f t="shared" si="0"/>
        <v>55</v>
      </c>
      <c r="K7" s="184">
        <f t="shared" si="1"/>
        <v>950</v>
      </c>
    </row>
    <row r="8" spans="1:11" x14ac:dyDescent="0.25">
      <c r="A8" s="488">
        <v>4</v>
      </c>
      <c r="B8" s="482" t="s">
        <v>460</v>
      </c>
      <c r="C8" s="486" t="s">
        <v>149</v>
      </c>
      <c r="D8" s="609">
        <v>120</v>
      </c>
      <c r="E8" s="401">
        <v>1850</v>
      </c>
      <c r="F8" s="611"/>
      <c r="G8" s="257"/>
      <c r="H8" s="182">
        <f t="shared" si="2"/>
        <v>0</v>
      </c>
      <c r="I8" s="604"/>
      <c r="J8" s="183">
        <f t="shared" si="0"/>
        <v>120</v>
      </c>
      <c r="K8" s="184">
        <f t="shared" si="1"/>
        <v>1850</v>
      </c>
    </row>
    <row r="9" spans="1:11" ht="15" customHeight="1" x14ac:dyDescent="0.25">
      <c r="A9" s="488">
        <v>5</v>
      </c>
      <c r="B9" s="482" t="s">
        <v>461</v>
      </c>
      <c r="C9" s="486" t="s">
        <v>149</v>
      </c>
      <c r="D9" s="609">
        <v>15</v>
      </c>
      <c r="E9" s="401">
        <v>350</v>
      </c>
      <c r="F9" s="611"/>
      <c r="G9" s="257"/>
      <c r="H9" s="182">
        <f t="shared" si="2"/>
        <v>0</v>
      </c>
      <c r="I9" s="604"/>
      <c r="J9" s="183">
        <f t="shared" si="0"/>
        <v>15</v>
      </c>
      <c r="K9" s="184">
        <f t="shared" si="1"/>
        <v>350</v>
      </c>
    </row>
    <row r="10" spans="1:11" x14ac:dyDescent="0.25">
      <c r="A10" s="488">
        <v>6</v>
      </c>
      <c r="B10" s="482" t="s">
        <v>462</v>
      </c>
      <c r="C10" s="486" t="s">
        <v>149</v>
      </c>
      <c r="D10" s="609">
        <v>2</v>
      </c>
      <c r="E10" s="401">
        <v>250</v>
      </c>
      <c r="F10" s="611"/>
      <c r="G10" s="257"/>
      <c r="H10" s="182">
        <f t="shared" si="2"/>
        <v>0</v>
      </c>
      <c r="I10" s="604"/>
      <c r="J10" s="183">
        <f t="shared" si="0"/>
        <v>2</v>
      </c>
      <c r="K10" s="184">
        <f t="shared" si="1"/>
        <v>250</v>
      </c>
    </row>
    <row r="11" spans="1:11" ht="15.75" thickBot="1" x14ac:dyDescent="0.3">
      <c r="A11" s="423"/>
      <c r="B11" s="424"/>
      <c r="C11" s="425"/>
      <c r="D11" s="426"/>
      <c r="E11" s="405"/>
      <c r="F11" s="612"/>
      <c r="G11" s="260"/>
      <c r="H11" s="190">
        <f>I11/1.25</f>
        <v>0</v>
      </c>
      <c r="I11" s="613"/>
      <c r="J11" s="191">
        <f>D11-G11</f>
        <v>0</v>
      </c>
      <c r="K11" s="192">
        <f>E11-I11</f>
        <v>0</v>
      </c>
    </row>
    <row r="12" spans="1:11" ht="16.5" thickBot="1" x14ac:dyDescent="0.3">
      <c r="A12" s="428"/>
      <c r="B12" s="429"/>
      <c r="C12" s="408">
        <v>323411</v>
      </c>
      <c r="D12" s="487" t="s">
        <v>180</v>
      </c>
      <c r="E12" s="410">
        <f>SUM(E5:E11)</f>
        <v>18900</v>
      </c>
      <c r="H12" s="193">
        <f>SUM(H5:H11)</f>
        <v>0</v>
      </c>
      <c r="I12" s="193">
        <f>SUM(I5:I11)</f>
        <v>0</v>
      </c>
      <c r="K12" s="194">
        <f>SUM(K5:K11)</f>
        <v>18900</v>
      </c>
    </row>
    <row r="13" spans="1:11" ht="15.75" thickBot="1" x14ac:dyDescent="0.3"/>
    <row r="14" spans="1:11" ht="15.75" thickBot="1" x14ac:dyDescent="0.3">
      <c r="A14" s="854" t="s">
        <v>482</v>
      </c>
      <c r="B14" s="855"/>
      <c r="C14" s="855"/>
      <c r="D14" s="855"/>
      <c r="E14" s="877"/>
      <c r="F14" s="851" t="s">
        <v>309</v>
      </c>
      <c r="G14" s="852"/>
      <c r="H14" s="853"/>
      <c r="I14" s="166" t="s">
        <v>310</v>
      </c>
      <c r="J14" s="842" t="s">
        <v>185</v>
      </c>
      <c r="K14" s="843"/>
    </row>
    <row r="15" spans="1:11" ht="25.5" x14ac:dyDescent="0.25">
      <c r="A15" s="381" t="s">
        <v>0</v>
      </c>
      <c r="B15" s="775"/>
      <c r="C15" s="383" t="s">
        <v>2</v>
      </c>
      <c r="D15" s="846" t="s">
        <v>89</v>
      </c>
      <c r="E15" s="892" t="s">
        <v>181</v>
      </c>
      <c r="F15" s="196"/>
      <c r="G15" s="168" t="s">
        <v>179</v>
      </c>
      <c r="H15" s="169" t="s">
        <v>180</v>
      </c>
      <c r="I15" s="169" t="s">
        <v>180</v>
      </c>
      <c r="J15" s="171" t="s">
        <v>182</v>
      </c>
      <c r="K15" s="172" t="s">
        <v>182</v>
      </c>
    </row>
    <row r="16" spans="1:11" ht="15.75" thickBot="1" x14ac:dyDescent="0.3">
      <c r="A16" s="384" t="s">
        <v>1</v>
      </c>
      <c r="B16" s="780" t="s">
        <v>630</v>
      </c>
      <c r="C16" s="386" t="s">
        <v>3</v>
      </c>
      <c r="D16" s="847"/>
      <c r="E16" s="893"/>
      <c r="F16" s="197"/>
      <c r="G16" s="174" t="s">
        <v>10</v>
      </c>
      <c r="H16" s="175" t="s">
        <v>183</v>
      </c>
      <c r="I16" s="175" t="s">
        <v>183</v>
      </c>
      <c r="J16" s="177" t="s">
        <v>10</v>
      </c>
      <c r="K16" s="178" t="s">
        <v>183</v>
      </c>
    </row>
    <row r="17" spans="1:11" x14ac:dyDescent="0.25">
      <c r="A17" s="488">
        <v>1</v>
      </c>
      <c r="B17" s="482" t="s">
        <v>483</v>
      </c>
      <c r="C17" s="486" t="s">
        <v>10</v>
      </c>
      <c r="D17" s="609">
        <v>40</v>
      </c>
      <c r="E17" s="480">
        <v>1850</v>
      </c>
      <c r="F17" s="610"/>
      <c r="G17" s="261"/>
      <c r="H17" s="182">
        <f>I17/1.25</f>
        <v>0</v>
      </c>
      <c r="I17" s="604"/>
      <c r="J17" s="183">
        <f>D17-G17</f>
        <v>40</v>
      </c>
      <c r="K17" s="184">
        <f>E17-I17</f>
        <v>1850</v>
      </c>
    </row>
    <row r="18" spans="1:11" x14ac:dyDescent="0.25">
      <c r="A18" s="488">
        <v>2</v>
      </c>
      <c r="B18" s="482" t="s">
        <v>484</v>
      </c>
      <c r="C18" s="486" t="s">
        <v>10</v>
      </c>
      <c r="D18" s="609">
        <v>20</v>
      </c>
      <c r="E18" s="401">
        <v>150</v>
      </c>
      <c r="F18" s="611"/>
      <c r="G18" s="257"/>
      <c r="H18" s="182">
        <f>I18/1.25</f>
        <v>0</v>
      </c>
      <c r="I18" s="604"/>
      <c r="J18" s="183">
        <f t="shared" ref="J18" si="3">D18-G18</f>
        <v>20</v>
      </c>
      <c r="K18" s="184">
        <f t="shared" ref="K18" si="4">E18-I18</f>
        <v>150</v>
      </c>
    </row>
    <row r="19" spans="1:11" ht="15.75" thickBot="1" x14ac:dyDescent="0.3">
      <c r="A19" s="423"/>
      <c r="B19" s="424"/>
      <c r="C19" s="491">
        <v>32219</v>
      </c>
      <c r="D19" s="426"/>
      <c r="E19" s="405"/>
      <c r="F19" s="612"/>
      <c r="G19" s="260"/>
      <c r="H19" s="190">
        <f>I19/1.25</f>
        <v>0</v>
      </c>
      <c r="I19" s="613"/>
      <c r="J19" s="191">
        <f>D19-G19</f>
        <v>0</v>
      </c>
      <c r="K19" s="192">
        <f>E19-I19</f>
        <v>0</v>
      </c>
    </row>
    <row r="20" spans="1:11" ht="16.5" thickBot="1" x14ac:dyDescent="0.3">
      <c r="A20" s="428"/>
      <c r="B20" s="429"/>
      <c r="C20" s="408">
        <v>323412</v>
      </c>
      <c r="D20" s="487" t="s">
        <v>180</v>
      </c>
      <c r="E20" s="410">
        <f>SUM(E17:E19)</f>
        <v>2000</v>
      </c>
      <c r="H20" s="193">
        <f>SUM(H17:H19)</f>
        <v>0</v>
      </c>
      <c r="I20" s="193">
        <f>SUM(I17:I19)</f>
        <v>0</v>
      </c>
      <c r="K20" s="194">
        <f>SUM(K17:K19)</f>
        <v>2000</v>
      </c>
    </row>
    <row r="21" spans="1:11" ht="15.75" thickBot="1" x14ac:dyDescent="0.3"/>
    <row r="22" spans="1:11" ht="15.75" thickBot="1" x14ac:dyDescent="0.3">
      <c r="A22" s="854" t="s">
        <v>485</v>
      </c>
      <c r="B22" s="855"/>
      <c r="C22" s="855"/>
      <c r="D22" s="855"/>
      <c r="E22" s="877"/>
      <c r="F22" s="851" t="s">
        <v>309</v>
      </c>
      <c r="G22" s="852"/>
      <c r="H22" s="853"/>
      <c r="I22" s="166" t="s">
        <v>310</v>
      </c>
      <c r="J22" s="842" t="s">
        <v>185</v>
      </c>
      <c r="K22" s="843"/>
    </row>
    <row r="23" spans="1:11" ht="25.5" x14ac:dyDescent="0.25">
      <c r="A23" s="381" t="s">
        <v>0</v>
      </c>
      <c r="B23" s="775"/>
      <c r="C23" s="383"/>
      <c r="D23" s="846" t="s">
        <v>89</v>
      </c>
      <c r="E23" s="892" t="s">
        <v>181</v>
      </c>
      <c r="F23" s="196"/>
      <c r="G23" s="168" t="s">
        <v>179</v>
      </c>
      <c r="H23" s="169" t="s">
        <v>180</v>
      </c>
      <c r="I23" s="169" t="s">
        <v>180</v>
      </c>
      <c r="J23" s="171" t="s">
        <v>182</v>
      </c>
      <c r="K23" s="172" t="s">
        <v>182</v>
      </c>
    </row>
    <row r="24" spans="1:11" ht="15.75" thickBot="1" x14ac:dyDescent="0.3">
      <c r="A24" s="384" t="s">
        <v>1</v>
      </c>
      <c r="B24" s="780" t="s">
        <v>630</v>
      </c>
      <c r="C24" s="386" t="s">
        <v>354</v>
      </c>
      <c r="D24" s="847"/>
      <c r="E24" s="893"/>
      <c r="F24" s="197"/>
      <c r="G24" s="174" t="s">
        <v>10</v>
      </c>
      <c r="H24" s="175" t="s">
        <v>183</v>
      </c>
      <c r="I24" s="175" t="s">
        <v>183</v>
      </c>
      <c r="J24" s="177" t="s">
        <v>10</v>
      </c>
      <c r="K24" s="178" t="s">
        <v>183</v>
      </c>
    </row>
    <row r="25" spans="1:11" x14ac:dyDescent="0.25">
      <c r="A25" s="488">
        <v>1</v>
      </c>
      <c r="B25" s="482" t="s">
        <v>466</v>
      </c>
      <c r="C25" s="617">
        <v>323421</v>
      </c>
      <c r="D25" s="609">
        <v>12</v>
      </c>
      <c r="E25" s="480">
        <v>8960</v>
      </c>
      <c r="F25" s="610"/>
      <c r="G25" s="261"/>
      <c r="H25" s="182">
        <f>I25/1.25</f>
        <v>0</v>
      </c>
      <c r="I25" s="604"/>
      <c r="J25" s="183">
        <f>D25-G25</f>
        <v>12</v>
      </c>
      <c r="K25" s="184">
        <f>E25-I25</f>
        <v>8960</v>
      </c>
    </row>
    <row r="26" spans="1:11" x14ac:dyDescent="0.25">
      <c r="A26" s="488">
        <v>2</v>
      </c>
      <c r="B26" s="482" t="s">
        <v>467</v>
      </c>
      <c r="C26" s="617">
        <v>323422</v>
      </c>
      <c r="D26" s="609">
        <v>12</v>
      </c>
      <c r="E26" s="401">
        <v>340</v>
      </c>
      <c r="F26" s="611"/>
      <c r="G26" s="257"/>
      <c r="H26" s="182">
        <f>I26/1.25</f>
        <v>0</v>
      </c>
      <c r="I26" s="604"/>
      <c r="J26" s="183">
        <f t="shared" ref="J26" si="5">D26-G26</f>
        <v>12</v>
      </c>
      <c r="K26" s="184">
        <f t="shared" ref="K26" si="6">E26-I26</f>
        <v>340</v>
      </c>
    </row>
    <row r="27" spans="1:11" ht="15.75" thickBot="1" x14ac:dyDescent="0.3">
      <c r="A27" s="423"/>
      <c r="B27" s="424"/>
      <c r="C27" s="425"/>
      <c r="D27" s="426"/>
      <c r="E27" s="405"/>
      <c r="F27" s="612"/>
      <c r="G27" s="260"/>
      <c r="H27" s="190">
        <f>I27/1.25</f>
        <v>0</v>
      </c>
      <c r="I27" s="613"/>
      <c r="J27" s="191">
        <f>D27-G27</f>
        <v>0</v>
      </c>
      <c r="K27" s="192">
        <f>E27-I27</f>
        <v>0</v>
      </c>
    </row>
    <row r="28" spans="1:11" ht="16.5" thickBot="1" x14ac:dyDescent="0.3">
      <c r="A28" s="428"/>
      <c r="B28" s="429"/>
      <c r="C28" s="408">
        <v>32342</v>
      </c>
      <c r="D28" s="487" t="s">
        <v>180</v>
      </c>
      <c r="E28" s="410">
        <f>SUM(E25:E27)</f>
        <v>9300</v>
      </c>
      <c r="H28" s="193">
        <f>SUM(H25:H27)</f>
        <v>0</v>
      </c>
      <c r="I28" s="193">
        <f>SUM(I25:I27)</f>
        <v>0</v>
      </c>
      <c r="K28" s="194">
        <f>SUM(K25:K27)</f>
        <v>9300</v>
      </c>
    </row>
    <row r="30" spans="1:11" ht="15.75" thickBot="1" x14ac:dyDescent="0.3"/>
    <row r="31" spans="1:11" ht="15.75" thickBot="1" x14ac:dyDescent="0.3">
      <c r="A31" s="854" t="s">
        <v>486</v>
      </c>
      <c r="B31" s="855"/>
      <c r="C31" s="855"/>
      <c r="D31" s="855"/>
      <c r="E31" s="877"/>
      <c r="F31" s="851" t="s">
        <v>309</v>
      </c>
      <c r="G31" s="852"/>
      <c r="H31" s="853"/>
      <c r="I31" s="166" t="s">
        <v>310</v>
      </c>
      <c r="J31" s="842" t="s">
        <v>185</v>
      </c>
      <c r="K31" s="843"/>
    </row>
    <row r="32" spans="1:11" ht="25.5" x14ac:dyDescent="0.25">
      <c r="A32" s="381" t="s">
        <v>0</v>
      </c>
      <c r="B32" s="775"/>
      <c r="C32" s="383" t="s">
        <v>2</v>
      </c>
      <c r="D32" s="846" t="s">
        <v>89</v>
      </c>
      <c r="E32" s="892" t="s">
        <v>181</v>
      </c>
      <c r="F32" s="196"/>
      <c r="G32" s="168" t="s">
        <v>179</v>
      </c>
      <c r="H32" s="169" t="s">
        <v>180</v>
      </c>
      <c r="I32" s="169" t="s">
        <v>180</v>
      </c>
      <c r="J32" s="171" t="s">
        <v>182</v>
      </c>
      <c r="K32" s="172" t="s">
        <v>182</v>
      </c>
    </row>
    <row r="33" spans="1:11" ht="15.75" thickBot="1" x14ac:dyDescent="0.3">
      <c r="A33" s="384" t="s">
        <v>1</v>
      </c>
      <c r="B33" s="780" t="s">
        <v>630</v>
      </c>
      <c r="C33" s="386" t="s">
        <v>3</v>
      </c>
      <c r="D33" s="847"/>
      <c r="E33" s="893"/>
      <c r="F33" s="197"/>
      <c r="G33" s="174" t="s">
        <v>10</v>
      </c>
      <c r="H33" s="175" t="s">
        <v>183</v>
      </c>
      <c r="I33" s="175" t="s">
        <v>183</v>
      </c>
      <c r="J33" s="177" t="s">
        <v>10</v>
      </c>
      <c r="K33" s="178" t="s">
        <v>183</v>
      </c>
    </row>
    <row r="34" spans="1:11" x14ac:dyDescent="0.25">
      <c r="A34" s="488">
        <v>1</v>
      </c>
      <c r="B34" s="482" t="s">
        <v>487</v>
      </c>
      <c r="C34" s="486" t="s">
        <v>10</v>
      </c>
      <c r="D34" s="609">
        <v>3</v>
      </c>
      <c r="E34" s="480">
        <v>3000</v>
      </c>
      <c r="F34" s="610"/>
      <c r="G34" s="261"/>
      <c r="H34" s="182">
        <f>I34/1.25</f>
        <v>0</v>
      </c>
      <c r="I34" s="604"/>
      <c r="J34" s="183">
        <f>D34-G34</f>
        <v>3</v>
      </c>
      <c r="K34" s="184">
        <f>E34-I34</f>
        <v>3000</v>
      </c>
    </row>
    <row r="35" spans="1:11" ht="15.75" thickBot="1" x14ac:dyDescent="0.3">
      <c r="A35" s="423"/>
      <c r="B35" s="424"/>
      <c r="C35" s="425"/>
      <c r="D35" s="426"/>
      <c r="E35" s="405"/>
      <c r="F35" s="612"/>
      <c r="G35" s="260"/>
      <c r="H35" s="190">
        <f>I35/1.25</f>
        <v>0</v>
      </c>
      <c r="I35" s="613"/>
      <c r="J35" s="191">
        <f>D35-G35</f>
        <v>0</v>
      </c>
      <c r="K35" s="192">
        <f>E35-I35</f>
        <v>0</v>
      </c>
    </row>
    <row r="36" spans="1:11" ht="16.5" thickBot="1" x14ac:dyDescent="0.3">
      <c r="A36" s="428"/>
      <c r="B36" s="429"/>
      <c r="C36" s="408">
        <v>32343</v>
      </c>
      <c r="D36" s="487" t="s">
        <v>180</v>
      </c>
      <c r="E36" s="410">
        <f>SUM(E34:E35)</f>
        <v>3000</v>
      </c>
      <c r="H36" s="193">
        <f>SUM(H34:H35)</f>
        <v>0</v>
      </c>
      <c r="I36" s="193">
        <f>SUM(I34:I35)</f>
        <v>0</v>
      </c>
      <c r="K36" s="194">
        <f>SUM(K34:K35)</f>
        <v>3000</v>
      </c>
    </row>
    <row r="37" spans="1:11" ht="15.75" thickBot="1" x14ac:dyDescent="0.3"/>
    <row r="38" spans="1:11" ht="15.75" thickBot="1" x14ac:dyDescent="0.3">
      <c r="A38" s="854" t="s">
        <v>488</v>
      </c>
      <c r="B38" s="855"/>
      <c r="C38" s="855"/>
      <c r="D38" s="855"/>
      <c r="E38" s="877"/>
      <c r="F38" s="851" t="s">
        <v>309</v>
      </c>
      <c r="G38" s="852"/>
      <c r="H38" s="853"/>
      <c r="I38" s="166" t="s">
        <v>310</v>
      </c>
      <c r="J38" s="842" t="s">
        <v>185</v>
      </c>
      <c r="K38" s="843"/>
    </row>
    <row r="39" spans="1:11" ht="25.5" x14ac:dyDescent="0.25">
      <c r="A39" s="381" t="s">
        <v>0</v>
      </c>
      <c r="B39" s="775"/>
      <c r="C39" s="383" t="s">
        <v>2</v>
      </c>
      <c r="D39" s="846" t="s">
        <v>89</v>
      </c>
      <c r="E39" s="892" t="s">
        <v>181</v>
      </c>
      <c r="F39" s="196"/>
      <c r="G39" s="168" t="s">
        <v>179</v>
      </c>
      <c r="H39" s="169" t="s">
        <v>180</v>
      </c>
      <c r="I39" s="169" t="s">
        <v>180</v>
      </c>
      <c r="J39" s="171" t="s">
        <v>182</v>
      </c>
      <c r="K39" s="172" t="s">
        <v>182</v>
      </c>
    </row>
    <row r="40" spans="1:11" ht="15.75" thickBot="1" x14ac:dyDescent="0.3">
      <c r="A40" s="384" t="s">
        <v>1</v>
      </c>
      <c r="B40" s="780" t="s">
        <v>630</v>
      </c>
      <c r="C40" s="386" t="s">
        <v>3</v>
      </c>
      <c r="D40" s="847"/>
      <c r="E40" s="893"/>
      <c r="F40" s="197"/>
      <c r="G40" s="174" t="s">
        <v>10</v>
      </c>
      <c r="H40" s="175" t="s">
        <v>183</v>
      </c>
      <c r="I40" s="175" t="s">
        <v>183</v>
      </c>
      <c r="J40" s="177" t="s">
        <v>10</v>
      </c>
      <c r="K40" s="178" t="s">
        <v>183</v>
      </c>
    </row>
    <row r="41" spans="1:11" x14ac:dyDescent="0.25">
      <c r="A41" s="488">
        <v>1</v>
      </c>
      <c r="B41" s="482" t="s">
        <v>489</v>
      </c>
      <c r="C41" s="486" t="s">
        <v>10</v>
      </c>
      <c r="D41" s="609">
        <v>6</v>
      </c>
      <c r="E41" s="480">
        <v>12000</v>
      </c>
      <c r="F41" s="610"/>
      <c r="G41" s="261"/>
      <c r="H41" s="182">
        <f>I41/1.25</f>
        <v>0</v>
      </c>
      <c r="I41" s="604"/>
      <c r="J41" s="183">
        <f>D41-G41</f>
        <v>6</v>
      </c>
      <c r="K41" s="184">
        <f>E41-I41</f>
        <v>12000</v>
      </c>
    </row>
    <row r="42" spans="1:11" ht="15.75" thickBot="1" x14ac:dyDescent="0.3">
      <c r="A42" s="423"/>
      <c r="B42" s="424"/>
      <c r="C42" s="425"/>
      <c r="D42" s="426"/>
      <c r="E42" s="405"/>
      <c r="F42" s="612"/>
      <c r="G42" s="260"/>
      <c r="H42" s="190">
        <f>I42/1.25</f>
        <v>0</v>
      </c>
      <c r="I42" s="613"/>
      <c r="J42" s="191">
        <f>D42-G42</f>
        <v>0</v>
      </c>
      <c r="K42" s="192">
        <f>E42-I42</f>
        <v>0</v>
      </c>
    </row>
    <row r="43" spans="1:11" ht="16.5" thickBot="1" x14ac:dyDescent="0.3">
      <c r="A43" s="428"/>
      <c r="B43" s="429"/>
      <c r="C43" s="408">
        <v>32344</v>
      </c>
      <c r="D43" s="487" t="s">
        <v>180</v>
      </c>
      <c r="E43" s="410">
        <f>SUM(E41:E42)</f>
        <v>12000</v>
      </c>
      <c r="H43" s="193">
        <f>SUM(H41:H42)</f>
        <v>0</v>
      </c>
      <c r="I43" s="193">
        <f>SUM(I41:I42)</f>
        <v>0</v>
      </c>
      <c r="K43" s="194">
        <f>SUM(K41:K42)</f>
        <v>12000</v>
      </c>
    </row>
    <row r="44" spans="1:11" ht="15.75" thickBot="1" x14ac:dyDescent="0.3"/>
    <row r="45" spans="1:11" ht="15.75" thickBot="1" x14ac:dyDescent="0.3">
      <c r="A45" s="854" t="s">
        <v>490</v>
      </c>
      <c r="B45" s="855"/>
      <c r="C45" s="855"/>
      <c r="D45" s="855"/>
      <c r="E45" s="877"/>
      <c r="F45" s="851" t="s">
        <v>309</v>
      </c>
      <c r="G45" s="852"/>
      <c r="H45" s="853"/>
      <c r="I45" s="166" t="s">
        <v>310</v>
      </c>
      <c r="J45" s="842" t="s">
        <v>185</v>
      </c>
      <c r="K45" s="843"/>
    </row>
    <row r="46" spans="1:11" ht="25.5" x14ac:dyDescent="0.25">
      <c r="A46" s="381" t="s">
        <v>0</v>
      </c>
      <c r="B46" s="775"/>
      <c r="C46" s="383" t="s">
        <v>2</v>
      </c>
      <c r="D46" s="846" t="s">
        <v>89</v>
      </c>
      <c r="E46" s="892" t="s">
        <v>181</v>
      </c>
      <c r="F46" s="196"/>
      <c r="G46" s="168" t="s">
        <v>179</v>
      </c>
      <c r="H46" s="169" t="s">
        <v>180</v>
      </c>
      <c r="I46" s="169" t="s">
        <v>180</v>
      </c>
      <c r="J46" s="171" t="s">
        <v>182</v>
      </c>
      <c r="K46" s="172" t="s">
        <v>182</v>
      </c>
    </row>
    <row r="47" spans="1:11" ht="15.75" thickBot="1" x14ac:dyDescent="0.3">
      <c r="A47" s="384" t="s">
        <v>1</v>
      </c>
      <c r="B47" s="780" t="s">
        <v>630</v>
      </c>
      <c r="C47" s="386" t="s">
        <v>3</v>
      </c>
      <c r="D47" s="847"/>
      <c r="E47" s="893"/>
      <c r="F47" s="197"/>
      <c r="G47" s="174" t="s">
        <v>10</v>
      </c>
      <c r="H47" s="175" t="s">
        <v>183</v>
      </c>
      <c r="I47" s="175" t="s">
        <v>183</v>
      </c>
      <c r="J47" s="177" t="s">
        <v>10</v>
      </c>
      <c r="K47" s="178" t="s">
        <v>183</v>
      </c>
    </row>
    <row r="48" spans="1:11" x14ac:dyDescent="0.25">
      <c r="A48" s="488">
        <v>1</v>
      </c>
      <c r="B48" s="482" t="s">
        <v>491</v>
      </c>
      <c r="C48" s="486" t="s">
        <v>10</v>
      </c>
      <c r="D48" s="618">
        <v>6</v>
      </c>
      <c r="E48" s="480">
        <v>18900</v>
      </c>
      <c r="F48" s="610"/>
      <c r="G48" s="261"/>
      <c r="H48" s="182">
        <f>I48</f>
        <v>0</v>
      </c>
      <c r="I48" s="604"/>
      <c r="J48" s="183">
        <f>D48-G48</f>
        <v>6</v>
      </c>
      <c r="K48" s="184">
        <f>E48-I48</f>
        <v>18900</v>
      </c>
    </row>
    <row r="49" spans="1:11" x14ac:dyDescent="0.25">
      <c r="A49" s="488">
        <v>2</v>
      </c>
      <c r="B49" s="482" t="s">
        <v>468</v>
      </c>
      <c r="C49" s="486" t="s">
        <v>10</v>
      </c>
      <c r="D49" s="618">
        <v>3</v>
      </c>
      <c r="E49" s="401">
        <v>1110</v>
      </c>
      <c r="F49" s="611"/>
      <c r="G49" s="257"/>
      <c r="H49" s="182">
        <f>I49</f>
        <v>0</v>
      </c>
      <c r="I49" s="604"/>
      <c r="J49" s="183">
        <f t="shared" ref="J49:J56" si="7">D49-G49</f>
        <v>3</v>
      </c>
      <c r="K49" s="184">
        <f t="shared" ref="K49:K56" si="8">E49-I49</f>
        <v>1110</v>
      </c>
    </row>
    <row r="50" spans="1:11" x14ac:dyDescent="0.25">
      <c r="A50" s="488">
        <v>3</v>
      </c>
      <c r="B50" s="482" t="s">
        <v>469</v>
      </c>
      <c r="C50" s="486" t="s">
        <v>10</v>
      </c>
      <c r="D50" s="618">
        <v>3</v>
      </c>
      <c r="E50" s="401">
        <v>120</v>
      </c>
      <c r="F50" s="611"/>
      <c r="G50" s="257"/>
      <c r="H50" s="182">
        <f t="shared" ref="H50:H56" si="9">I50</f>
        <v>0</v>
      </c>
      <c r="I50" s="604"/>
      <c r="J50" s="183">
        <f t="shared" si="7"/>
        <v>3</v>
      </c>
      <c r="K50" s="184">
        <f t="shared" si="8"/>
        <v>120</v>
      </c>
    </row>
    <row r="51" spans="1:11" x14ac:dyDescent="0.25">
      <c r="A51" s="488">
        <v>4</v>
      </c>
      <c r="B51" s="482" t="s">
        <v>470</v>
      </c>
      <c r="C51" s="486" t="s">
        <v>10</v>
      </c>
      <c r="D51" s="618">
        <v>3</v>
      </c>
      <c r="E51" s="401">
        <v>780</v>
      </c>
      <c r="F51" s="611"/>
      <c r="G51" s="257"/>
      <c r="H51" s="182">
        <f t="shared" si="9"/>
        <v>0</v>
      </c>
      <c r="I51" s="604"/>
      <c r="J51" s="183">
        <f t="shared" si="7"/>
        <v>3</v>
      </c>
      <c r="K51" s="184">
        <f t="shared" si="8"/>
        <v>780</v>
      </c>
    </row>
    <row r="52" spans="1:11" x14ac:dyDescent="0.25">
      <c r="A52" s="488">
        <v>5</v>
      </c>
      <c r="B52" s="482" t="s">
        <v>471</v>
      </c>
      <c r="C52" s="486" t="s">
        <v>10</v>
      </c>
      <c r="D52" s="618">
        <v>3</v>
      </c>
      <c r="E52" s="401">
        <v>360</v>
      </c>
      <c r="F52" s="611"/>
      <c r="G52" s="257"/>
      <c r="H52" s="182">
        <f t="shared" si="9"/>
        <v>0</v>
      </c>
      <c r="I52" s="604"/>
      <c r="J52" s="183">
        <f t="shared" ref="J52:J53" si="10">D52-G52</f>
        <v>3</v>
      </c>
      <c r="K52" s="184">
        <f t="shared" ref="K52:K53" si="11">E52-I52</f>
        <v>360</v>
      </c>
    </row>
    <row r="53" spans="1:11" x14ac:dyDescent="0.25">
      <c r="A53" s="488">
        <v>6</v>
      </c>
      <c r="B53" s="482" t="s">
        <v>472</v>
      </c>
      <c r="C53" s="486" t="s">
        <v>10</v>
      </c>
      <c r="D53" s="618">
        <v>3</v>
      </c>
      <c r="E53" s="401">
        <v>600</v>
      </c>
      <c r="F53" s="611"/>
      <c r="G53" s="257"/>
      <c r="H53" s="182">
        <f t="shared" si="9"/>
        <v>0</v>
      </c>
      <c r="I53" s="604"/>
      <c r="J53" s="183">
        <f t="shared" si="10"/>
        <v>3</v>
      </c>
      <c r="K53" s="184">
        <f t="shared" si="11"/>
        <v>600</v>
      </c>
    </row>
    <row r="54" spans="1:11" ht="15" customHeight="1" x14ac:dyDescent="0.25">
      <c r="A54" s="488">
        <v>7</v>
      </c>
      <c r="B54" s="482" t="s">
        <v>473</v>
      </c>
      <c r="C54" s="486" t="s">
        <v>10</v>
      </c>
      <c r="D54" s="618">
        <v>3</v>
      </c>
      <c r="E54" s="401">
        <v>600</v>
      </c>
      <c r="F54" s="611"/>
      <c r="G54" s="257"/>
      <c r="H54" s="182">
        <f t="shared" si="9"/>
        <v>0</v>
      </c>
      <c r="I54" s="604"/>
      <c r="J54" s="183">
        <f t="shared" si="7"/>
        <v>3</v>
      </c>
      <c r="K54" s="184">
        <f t="shared" si="8"/>
        <v>600</v>
      </c>
    </row>
    <row r="55" spans="1:11" ht="15" customHeight="1" x14ac:dyDescent="0.25">
      <c r="A55" s="488">
        <v>8</v>
      </c>
      <c r="B55" s="482" t="s">
        <v>475</v>
      </c>
      <c r="C55" s="486" t="s">
        <v>10</v>
      </c>
      <c r="D55" s="618">
        <v>5</v>
      </c>
      <c r="E55" s="401">
        <v>330</v>
      </c>
      <c r="F55" s="611"/>
      <c r="G55" s="257"/>
      <c r="H55" s="182">
        <f t="shared" si="9"/>
        <v>0</v>
      </c>
      <c r="I55" s="604"/>
      <c r="J55" s="183">
        <f t="shared" ref="J55" si="12">D55-G55</f>
        <v>5</v>
      </c>
      <c r="K55" s="184">
        <f t="shared" ref="K55" si="13">E55-I55</f>
        <v>330</v>
      </c>
    </row>
    <row r="56" spans="1:11" x14ac:dyDescent="0.25">
      <c r="A56" s="488">
        <v>9</v>
      </c>
      <c r="B56" s="482" t="s">
        <v>474</v>
      </c>
      <c r="C56" s="486" t="s">
        <v>10</v>
      </c>
      <c r="D56" s="618">
        <v>0</v>
      </c>
      <c r="E56" s="401"/>
      <c r="F56" s="611"/>
      <c r="G56" s="257"/>
      <c r="H56" s="182">
        <f t="shared" si="9"/>
        <v>0</v>
      </c>
      <c r="I56" s="604"/>
      <c r="J56" s="183">
        <f t="shared" si="7"/>
        <v>0</v>
      </c>
      <c r="K56" s="184">
        <f t="shared" si="8"/>
        <v>0</v>
      </c>
    </row>
    <row r="57" spans="1:11" ht="15.75" thickBot="1" x14ac:dyDescent="0.3">
      <c r="A57" s="423"/>
      <c r="B57" s="424"/>
      <c r="C57" s="425"/>
      <c r="D57" s="426"/>
      <c r="E57" s="405"/>
      <c r="F57" s="612"/>
      <c r="G57" s="260"/>
      <c r="H57" s="190">
        <f>I57</f>
        <v>0</v>
      </c>
      <c r="I57" s="613"/>
      <c r="J57" s="191">
        <f>D57-G57</f>
        <v>0</v>
      </c>
      <c r="K57" s="192">
        <f>E57-I57</f>
        <v>0</v>
      </c>
    </row>
    <row r="58" spans="1:11" ht="16.5" thickBot="1" x14ac:dyDescent="0.3">
      <c r="A58" s="428"/>
      <c r="B58" s="429"/>
      <c r="C58" s="408">
        <v>32349</v>
      </c>
      <c r="D58" s="487" t="s">
        <v>180</v>
      </c>
      <c r="E58" s="410">
        <f>SUM(E48:E57)</f>
        <v>22800</v>
      </c>
      <c r="H58" s="193">
        <f>SUM(H48:H57)</f>
        <v>0</v>
      </c>
      <c r="I58" s="193">
        <f>SUM(I48:I57)</f>
        <v>0</v>
      </c>
      <c r="K58" s="194">
        <f>SUM(K48:K57)</f>
        <v>22800</v>
      </c>
    </row>
  </sheetData>
  <mergeCells count="30">
    <mergeCell ref="D46:D47"/>
    <mergeCell ref="E46:E47"/>
    <mergeCell ref="A38:E38"/>
    <mergeCell ref="F38:H38"/>
    <mergeCell ref="J38:K38"/>
    <mergeCell ref="D39:D40"/>
    <mergeCell ref="E39:E40"/>
    <mergeCell ref="A45:E45"/>
    <mergeCell ref="F45:H45"/>
    <mergeCell ref="J45:K45"/>
    <mergeCell ref="D32:D33"/>
    <mergeCell ref="E32:E33"/>
    <mergeCell ref="F14:H14"/>
    <mergeCell ref="J14:K14"/>
    <mergeCell ref="D15:D16"/>
    <mergeCell ref="E15:E16"/>
    <mergeCell ref="A22:E22"/>
    <mergeCell ref="F22:H22"/>
    <mergeCell ref="J22:K22"/>
    <mergeCell ref="A14:E14"/>
    <mergeCell ref="D23:D24"/>
    <mergeCell ref="E23:E24"/>
    <mergeCell ref="A31:E31"/>
    <mergeCell ref="F31:H31"/>
    <mergeCell ref="J31:K31"/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F20" sqref="F20"/>
    </sheetView>
  </sheetViews>
  <sheetFormatPr defaultRowHeight="15" x14ac:dyDescent="0.25"/>
  <cols>
    <col min="1" max="1" width="3.7109375" style="165" customWidth="1"/>
    <col min="2" max="2" width="39.140625" style="164" customWidth="1"/>
    <col min="3" max="3" width="8" style="164" customWidth="1"/>
    <col min="4" max="4" width="11.7109375" style="164" customWidth="1"/>
    <col min="5" max="5" width="12.7109375" style="164" customWidth="1"/>
    <col min="6" max="6" width="8.85546875" style="164" customWidth="1"/>
    <col min="7" max="7" width="9.140625" style="164"/>
    <col min="8" max="8" width="12.7109375" style="164" customWidth="1"/>
    <col min="9" max="9" width="14.28515625" style="164" customWidth="1"/>
    <col min="10" max="10" width="10.140625" style="164" customWidth="1"/>
    <col min="11" max="11" width="12.7109375" style="164" customWidth="1"/>
    <col min="12" max="16384" width="9.140625" style="164"/>
  </cols>
  <sheetData>
    <row r="1" spans="1:11" ht="15.75" thickBot="1" x14ac:dyDescent="0.3"/>
    <row r="2" spans="1:11" s="195" customFormat="1" ht="19.5" customHeight="1" thickBot="1" x14ac:dyDescent="0.3">
      <c r="A2" s="848" t="s">
        <v>188</v>
      </c>
      <c r="B2" s="849"/>
      <c r="C2" s="849"/>
      <c r="D2" s="849"/>
      <c r="E2" s="850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382"/>
      <c r="C3" s="382" t="s">
        <v>2</v>
      </c>
      <c r="D3" s="846" t="s">
        <v>89</v>
      </c>
      <c r="E3" s="844" t="s">
        <v>181</v>
      </c>
      <c r="F3" s="196" t="s">
        <v>178</v>
      </c>
      <c r="G3" s="168" t="s">
        <v>179</v>
      </c>
      <c r="H3" s="169" t="s">
        <v>180</v>
      </c>
      <c r="I3" s="170" t="s">
        <v>180</v>
      </c>
      <c r="J3" s="171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385" t="s">
        <v>3</v>
      </c>
      <c r="D4" s="847"/>
      <c r="E4" s="845"/>
      <c r="F4" s="197" t="s">
        <v>10</v>
      </c>
      <c r="G4" s="174" t="s">
        <v>10</v>
      </c>
      <c r="H4" s="175" t="s">
        <v>183</v>
      </c>
      <c r="I4" s="176" t="s">
        <v>183</v>
      </c>
      <c r="J4" s="177" t="s">
        <v>10</v>
      </c>
      <c r="K4" s="178" t="s">
        <v>183</v>
      </c>
    </row>
    <row r="5" spans="1:11" ht="24" customHeight="1" x14ac:dyDescent="0.25">
      <c r="A5" s="387">
        <v>1</v>
      </c>
      <c r="B5" s="388" t="s">
        <v>35</v>
      </c>
      <c r="C5" s="389" t="s">
        <v>10</v>
      </c>
      <c r="D5" s="774">
        <v>40</v>
      </c>
      <c r="E5" s="390">
        <v>700</v>
      </c>
      <c r="F5" s="198"/>
      <c r="G5" s="199"/>
      <c r="H5" s="200">
        <f>F5*G5</f>
        <v>0</v>
      </c>
      <c r="I5" s="201">
        <f>H5*1.25</f>
        <v>0</v>
      </c>
      <c r="J5" s="202">
        <f t="shared" ref="J5:J21" si="0">D5-G5</f>
        <v>40</v>
      </c>
      <c r="K5" s="203">
        <f>E5-I5</f>
        <v>700</v>
      </c>
    </row>
    <row r="6" spans="1:11" ht="24" customHeight="1" x14ac:dyDescent="0.25">
      <c r="A6" s="391">
        <v>2</v>
      </c>
      <c r="B6" s="392" t="s">
        <v>36</v>
      </c>
      <c r="C6" s="393" t="s">
        <v>10</v>
      </c>
      <c r="D6" s="773">
        <v>20</v>
      </c>
      <c r="E6" s="394">
        <v>335</v>
      </c>
      <c r="F6" s="204"/>
      <c r="G6" s="205"/>
      <c r="H6" s="206">
        <f t="shared" ref="H6:H21" si="1">F6*G6</f>
        <v>0</v>
      </c>
      <c r="I6" s="207">
        <f>H6*1.25</f>
        <v>0</v>
      </c>
      <c r="J6" s="208">
        <f t="shared" si="0"/>
        <v>20</v>
      </c>
      <c r="K6" s="209">
        <f>E6-I6</f>
        <v>335</v>
      </c>
    </row>
    <row r="7" spans="1:11" ht="22.5" customHeight="1" x14ac:dyDescent="0.25">
      <c r="A7" s="395">
        <v>3</v>
      </c>
      <c r="B7" s="392" t="s">
        <v>30</v>
      </c>
      <c r="C7" s="393" t="s">
        <v>10</v>
      </c>
      <c r="D7" s="773">
        <v>30</v>
      </c>
      <c r="E7" s="394">
        <v>60</v>
      </c>
      <c r="F7" s="204"/>
      <c r="G7" s="205"/>
      <c r="H7" s="206">
        <f t="shared" si="1"/>
        <v>0</v>
      </c>
      <c r="I7" s="207">
        <f t="shared" ref="I7:I68" si="2">H7*1.25</f>
        <v>0</v>
      </c>
      <c r="J7" s="208">
        <f t="shared" si="0"/>
        <v>30</v>
      </c>
      <c r="K7" s="209">
        <f t="shared" ref="K7:K68" si="3">E7-I7</f>
        <v>60</v>
      </c>
    </row>
    <row r="8" spans="1:11" ht="22.5" customHeight="1" x14ac:dyDescent="0.25">
      <c r="A8" s="391">
        <v>4</v>
      </c>
      <c r="B8" s="392" t="s">
        <v>31</v>
      </c>
      <c r="C8" s="393" t="s">
        <v>10</v>
      </c>
      <c r="D8" s="393">
        <v>20</v>
      </c>
      <c r="E8" s="394">
        <v>60</v>
      </c>
      <c r="F8" s="204"/>
      <c r="G8" s="205"/>
      <c r="H8" s="206">
        <f t="shared" si="1"/>
        <v>0</v>
      </c>
      <c r="I8" s="207">
        <f t="shared" si="2"/>
        <v>0</v>
      </c>
      <c r="J8" s="208">
        <f t="shared" si="0"/>
        <v>20</v>
      </c>
      <c r="K8" s="209">
        <f t="shared" si="3"/>
        <v>60</v>
      </c>
    </row>
    <row r="9" spans="1:11" ht="22.5" customHeight="1" x14ac:dyDescent="0.25">
      <c r="A9" s="395">
        <v>5</v>
      </c>
      <c r="B9" s="392" t="s">
        <v>32</v>
      </c>
      <c r="C9" s="393" t="s">
        <v>10</v>
      </c>
      <c r="D9" s="393"/>
      <c r="E9" s="394"/>
      <c r="F9" s="204"/>
      <c r="G9" s="205"/>
      <c r="H9" s="206">
        <f t="shared" si="1"/>
        <v>0</v>
      </c>
      <c r="I9" s="207">
        <f t="shared" si="2"/>
        <v>0</v>
      </c>
      <c r="J9" s="208">
        <f t="shared" si="0"/>
        <v>0</v>
      </c>
      <c r="K9" s="209">
        <f t="shared" si="3"/>
        <v>0</v>
      </c>
    </row>
    <row r="10" spans="1:11" ht="22.5" customHeight="1" x14ac:dyDescent="0.25">
      <c r="A10" s="391">
        <v>6</v>
      </c>
      <c r="B10" s="392" t="s">
        <v>186</v>
      </c>
      <c r="C10" s="393" t="s">
        <v>10</v>
      </c>
      <c r="D10" s="393">
        <v>400</v>
      </c>
      <c r="E10" s="394">
        <v>310</v>
      </c>
      <c r="F10" s="204"/>
      <c r="G10" s="205"/>
      <c r="H10" s="206">
        <f t="shared" si="1"/>
        <v>0</v>
      </c>
      <c r="I10" s="207">
        <f t="shared" si="2"/>
        <v>0</v>
      </c>
      <c r="J10" s="208">
        <f t="shared" si="0"/>
        <v>400</v>
      </c>
      <c r="K10" s="209">
        <f t="shared" si="3"/>
        <v>310</v>
      </c>
    </row>
    <row r="11" spans="1:11" ht="22.5" customHeight="1" x14ac:dyDescent="0.25">
      <c r="A11" s="395">
        <v>7</v>
      </c>
      <c r="B11" s="392" t="s">
        <v>37</v>
      </c>
      <c r="C11" s="393" t="s">
        <v>10</v>
      </c>
      <c r="D11" s="773">
        <v>200</v>
      </c>
      <c r="E11" s="394">
        <v>70</v>
      </c>
      <c r="F11" s="204"/>
      <c r="G11" s="205"/>
      <c r="H11" s="206">
        <f t="shared" si="1"/>
        <v>0</v>
      </c>
      <c r="I11" s="207">
        <f t="shared" si="2"/>
        <v>0</v>
      </c>
      <c r="J11" s="208">
        <f t="shared" si="0"/>
        <v>200</v>
      </c>
      <c r="K11" s="209">
        <f t="shared" si="3"/>
        <v>70</v>
      </c>
    </row>
    <row r="12" spans="1:11" ht="22.5" customHeight="1" x14ac:dyDescent="0.25">
      <c r="A12" s="391">
        <v>8</v>
      </c>
      <c r="B12" s="392" t="s">
        <v>38</v>
      </c>
      <c r="C12" s="393" t="s">
        <v>39</v>
      </c>
      <c r="D12" s="393"/>
      <c r="E12" s="394"/>
      <c r="F12" s="204"/>
      <c r="G12" s="205"/>
      <c r="H12" s="206">
        <f t="shared" si="1"/>
        <v>0</v>
      </c>
      <c r="I12" s="207">
        <f t="shared" si="2"/>
        <v>0</v>
      </c>
      <c r="J12" s="208">
        <f t="shared" si="0"/>
        <v>0</v>
      </c>
      <c r="K12" s="209">
        <f t="shared" si="3"/>
        <v>0</v>
      </c>
    </row>
    <row r="13" spans="1:11" ht="22.5" customHeight="1" x14ac:dyDescent="0.25">
      <c r="A13" s="395">
        <v>9</v>
      </c>
      <c r="B13" s="392" t="s">
        <v>40</v>
      </c>
      <c r="C13" s="393" t="s">
        <v>39</v>
      </c>
      <c r="D13" s="393"/>
      <c r="E13" s="394"/>
      <c r="F13" s="204"/>
      <c r="G13" s="205"/>
      <c r="H13" s="206">
        <f t="shared" si="1"/>
        <v>0</v>
      </c>
      <c r="I13" s="207">
        <f t="shared" si="2"/>
        <v>0</v>
      </c>
      <c r="J13" s="208">
        <f t="shared" si="0"/>
        <v>0</v>
      </c>
      <c r="K13" s="209">
        <f t="shared" si="3"/>
        <v>0</v>
      </c>
    </row>
    <row r="14" spans="1:11" ht="22.5" customHeight="1" x14ac:dyDescent="0.25">
      <c r="A14" s="391">
        <v>10</v>
      </c>
      <c r="B14" s="392" t="s">
        <v>41</v>
      </c>
      <c r="C14" s="393" t="s">
        <v>39</v>
      </c>
      <c r="D14" s="393"/>
      <c r="E14" s="394"/>
      <c r="F14" s="204"/>
      <c r="G14" s="205"/>
      <c r="H14" s="206">
        <f t="shared" si="1"/>
        <v>0</v>
      </c>
      <c r="I14" s="207">
        <f t="shared" si="2"/>
        <v>0</v>
      </c>
      <c r="J14" s="208">
        <f t="shared" si="0"/>
        <v>0</v>
      </c>
      <c r="K14" s="209">
        <f t="shared" si="3"/>
        <v>0</v>
      </c>
    </row>
    <row r="15" spans="1:11" ht="22.5" customHeight="1" x14ac:dyDescent="0.25">
      <c r="A15" s="395">
        <v>11</v>
      </c>
      <c r="B15" s="392" t="s">
        <v>646</v>
      </c>
      <c r="C15" s="393" t="s">
        <v>10</v>
      </c>
      <c r="D15" s="393">
        <v>1000</v>
      </c>
      <c r="E15" s="394">
        <v>180</v>
      </c>
      <c r="F15" s="204"/>
      <c r="G15" s="205"/>
      <c r="H15" s="206">
        <f t="shared" si="1"/>
        <v>0</v>
      </c>
      <c r="I15" s="207">
        <f t="shared" si="2"/>
        <v>0</v>
      </c>
      <c r="J15" s="208">
        <f t="shared" si="0"/>
        <v>1000</v>
      </c>
      <c r="K15" s="209">
        <f t="shared" si="3"/>
        <v>180</v>
      </c>
    </row>
    <row r="16" spans="1:11" ht="22.5" customHeight="1" x14ac:dyDescent="0.25">
      <c r="A16" s="391">
        <v>12</v>
      </c>
      <c r="B16" s="392" t="s">
        <v>46</v>
      </c>
      <c r="C16" s="393" t="s">
        <v>33</v>
      </c>
      <c r="D16" s="773">
        <v>10</v>
      </c>
      <c r="E16" s="394">
        <v>60</v>
      </c>
      <c r="F16" s="204"/>
      <c r="G16" s="205"/>
      <c r="H16" s="206">
        <f t="shared" si="1"/>
        <v>0</v>
      </c>
      <c r="I16" s="207">
        <f t="shared" si="2"/>
        <v>0</v>
      </c>
      <c r="J16" s="208">
        <f t="shared" si="0"/>
        <v>10</v>
      </c>
      <c r="K16" s="209">
        <f t="shared" si="3"/>
        <v>60</v>
      </c>
    </row>
    <row r="17" spans="1:11" ht="22.5" customHeight="1" x14ac:dyDescent="0.25">
      <c r="A17" s="395">
        <v>13</v>
      </c>
      <c r="B17" s="392" t="s">
        <v>93</v>
      </c>
      <c r="C17" s="393" t="s">
        <v>33</v>
      </c>
      <c r="D17" s="393"/>
      <c r="E17" s="394"/>
      <c r="F17" s="204"/>
      <c r="G17" s="205"/>
      <c r="H17" s="206">
        <f t="shared" si="1"/>
        <v>0</v>
      </c>
      <c r="I17" s="207">
        <f t="shared" si="2"/>
        <v>0</v>
      </c>
      <c r="J17" s="208">
        <f t="shared" si="0"/>
        <v>0</v>
      </c>
      <c r="K17" s="209">
        <f t="shared" si="3"/>
        <v>0</v>
      </c>
    </row>
    <row r="18" spans="1:11" ht="22.5" customHeight="1" x14ac:dyDescent="0.25">
      <c r="A18" s="391">
        <v>14</v>
      </c>
      <c r="B18" s="392" t="s">
        <v>47</v>
      </c>
      <c r="C18" s="393" t="s">
        <v>33</v>
      </c>
      <c r="D18" s="393"/>
      <c r="E18" s="394"/>
      <c r="F18" s="204"/>
      <c r="G18" s="205"/>
      <c r="H18" s="206">
        <f t="shared" si="1"/>
        <v>0</v>
      </c>
      <c r="I18" s="207">
        <f t="shared" si="2"/>
        <v>0</v>
      </c>
      <c r="J18" s="208">
        <f t="shared" si="0"/>
        <v>0</v>
      </c>
      <c r="K18" s="209">
        <f t="shared" si="3"/>
        <v>0</v>
      </c>
    </row>
    <row r="19" spans="1:11" ht="22.5" customHeight="1" x14ac:dyDescent="0.25">
      <c r="A19" s="395">
        <v>15</v>
      </c>
      <c r="B19" s="392" t="s">
        <v>94</v>
      </c>
      <c r="C19" s="393" t="s">
        <v>45</v>
      </c>
      <c r="D19" s="393"/>
      <c r="E19" s="394"/>
      <c r="F19" s="204"/>
      <c r="G19" s="205"/>
      <c r="H19" s="206">
        <f t="shared" si="1"/>
        <v>0</v>
      </c>
      <c r="I19" s="207">
        <f t="shared" si="2"/>
        <v>0</v>
      </c>
      <c r="J19" s="208">
        <f t="shared" si="0"/>
        <v>0</v>
      </c>
      <c r="K19" s="209">
        <f t="shared" si="3"/>
        <v>0</v>
      </c>
    </row>
    <row r="20" spans="1:11" ht="22.5" customHeight="1" x14ac:dyDescent="0.25">
      <c r="A20" s="391">
        <v>16</v>
      </c>
      <c r="B20" s="392" t="s">
        <v>48</v>
      </c>
      <c r="C20" s="393" t="s">
        <v>33</v>
      </c>
      <c r="D20" s="393">
        <v>3</v>
      </c>
      <c r="E20" s="394">
        <v>147</v>
      </c>
      <c r="F20" s="204"/>
      <c r="G20" s="205"/>
      <c r="H20" s="206">
        <f t="shared" si="1"/>
        <v>0</v>
      </c>
      <c r="I20" s="207">
        <f t="shared" si="2"/>
        <v>0</v>
      </c>
      <c r="J20" s="208">
        <f t="shared" si="0"/>
        <v>3</v>
      </c>
      <c r="K20" s="209">
        <f t="shared" si="3"/>
        <v>147</v>
      </c>
    </row>
    <row r="21" spans="1:11" ht="22.5" customHeight="1" x14ac:dyDescent="0.25">
      <c r="A21" s="395">
        <v>17</v>
      </c>
      <c r="B21" s="392" t="s">
        <v>49</v>
      </c>
      <c r="C21" s="393" t="s">
        <v>10</v>
      </c>
      <c r="D21" s="393"/>
      <c r="E21" s="394"/>
      <c r="F21" s="204"/>
      <c r="G21" s="205"/>
      <c r="H21" s="206">
        <f t="shared" si="1"/>
        <v>0</v>
      </c>
      <c r="I21" s="207">
        <f t="shared" si="2"/>
        <v>0</v>
      </c>
      <c r="J21" s="208">
        <f t="shared" si="0"/>
        <v>0</v>
      </c>
      <c r="K21" s="209">
        <f t="shared" si="3"/>
        <v>0</v>
      </c>
    </row>
    <row r="22" spans="1:11" ht="22.5" customHeight="1" x14ac:dyDescent="0.25">
      <c r="A22" s="391">
        <v>18</v>
      </c>
      <c r="B22" s="392" t="s">
        <v>28</v>
      </c>
      <c r="C22" s="393" t="s">
        <v>6</v>
      </c>
      <c r="D22" s="393"/>
      <c r="E22" s="394"/>
      <c r="F22" s="204"/>
      <c r="G22" s="205"/>
      <c r="H22" s="206">
        <f t="shared" ref="H22:H57" si="4">F22*G22</f>
        <v>0</v>
      </c>
      <c r="I22" s="207">
        <f t="shared" si="2"/>
        <v>0</v>
      </c>
      <c r="J22" s="208">
        <f t="shared" ref="J22:J57" si="5">D22-G22</f>
        <v>0</v>
      </c>
      <c r="K22" s="209">
        <f t="shared" si="3"/>
        <v>0</v>
      </c>
    </row>
    <row r="23" spans="1:11" ht="22.5" customHeight="1" x14ac:dyDescent="0.25">
      <c r="A23" s="395">
        <v>19</v>
      </c>
      <c r="B23" s="392" t="s">
        <v>12</v>
      </c>
      <c r="C23" s="393" t="s">
        <v>10</v>
      </c>
      <c r="D23" s="393"/>
      <c r="E23" s="394"/>
      <c r="F23" s="204"/>
      <c r="G23" s="205"/>
      <c r="H23" s="206">
        <f t="shared" si="4"/>
        <v>0</v>
      </c>
      <c r="I23" s="207">
        <f t="shared" si="2"/>
        <v>0</v>
      </c>
      <c r="J23" s="208">
        <f t="shared" si="5"/>
        <v>0</v>
      </c>
      <c r="K23" s="209">
        <f t="shared" si="3"/>
        <v>0</v>
      </c>
    </row>
    <row r="24" spans="1:11" ht="22.5" customHeight="1" x14ac:dyDescent="0.25">
      <c r="A24" s="391">
        <v>20</v>
      </c>
      <c r="B24" s="392" t="s">
        <v>15</v>
      </c>
      <c r="C24" s="393" t="s">
        <v>10</v>
      </c>
      <c r="D24" s="393"/>
      <c r="E24" s="394"/>
      <c r="F24" s="204"/>
      <c r="G24" s="205"/>
      <c r="H24" s="206">
        <f t="shared" si="4"/>
        <v>0</v>
      </c>
      <c r="I24" s="207">
        <f t="shared" si="2"/>
        <v>0</v>
      </c>
      <c r="J24" s="208">
        <f t="shared" si="5"/>
        <v>0</v>
      </c>
      <c r="K24" s="209">
        <f t="shared" si="3"/>
        <v>0</v>
      </c>
    </row>
    <row r="25" spans="1:11" ht="22.5" customHeight="1" x14ac:dyDescent="0.25">
      <c r="A25" s="395">
        <v>21</v>
      </c>
      <c r="B25" s="392" t="s">
        <v>19</v>
      </c>
      <c r="C25" s="393" t="s">
        <v>10</v>
      </c>
      <c r="D25" s="393">
        <v>50</v>
      </c>
      <c r="E25" s="394">
        <v>190</v>
      </c>
      <c r="F25" s="204"/>
      <c r="G25" s="205"/>
      <c r="H25" s="206">
        <f t="shared" si="4"/>
        <v>0</v>
      </c>
      <c r="I25" s="207">
        <f t="shared" si="2"/>
        <v>0</v>
      </c>
      <c r="J25" s="208">
        <f t="shared" si="5"/>
        <v>50</v>
      </c>
      <c r="K25" s="209">
        <f t="shared" si="3"/>
        <v>190</v>
      </c>
    </row>
    <row r="26" spans="1:11" ht="22.5" customHeight="1" x14ac:dyDescent="0.25">
      <c r="A26" s="391">
        <v>22</v>
      </c>
      <c r="B26" s="392" t="s">
        <v>21</v>
      </c>
      <c r="C26" s="393" t="s">
        <v>10</v>
      </c>
      <c r="D26" s="393"/>
      <c r="E26" s="394"/>
      <c r="F26" s="204"/>
      <c r="G26" s="205"/>
      <c r="H26" s="206">
        <f t="shared" si="4"/>
        <v>0</v>
      </c>
      <c r="I26" s="207">
        <f t="shared" si="2"/>
        <v>0</v>
      </c>
      <c r="J26" s="208">
        <f t="shared" si="5"/>
        <v>0</v>
      </c>
      <c r="K26" s="209">
        <f t="shared" si="3"/>
        <v>0</v>
      </c>
    </row>
    <row r="27" spans="1:11" ht="24" customHeight="1" x14ac:dyDescent="0.25">
      <c r="A27" s="395">
        <v>23</v>
      </c>
      <c r="B27" s="392" t="s">
        <v>34</v>
      </c>
      <c r="C27" s="393" t="s">
        <v>10</v>
      </c>
      <c r="D27" s="393">
        <v>10</v>
      </c>
      <c r="E27" s="394">
        <v>125</v>
      </c>
      <c r="F27" s="204"/>
      <c r="G27" s="205"/>
      <c r="H27" s="206">
        <f t="shared" si="4"/>
        <v>0</v>
      </c>
      <c r="I27" s="207">
        <f t="shared" si="2"/>
        <v>0</v>
      </c>
      <c r="J27" s="208">
        <f t="shared" si="5"/>
        <v>10</v>
      </c>
      <c r="K27" s="209">
        <f t="shared" si="3"/>
        <v>125</v>
      </c>
    </row>
    <row r="28" spans="1:11" ht="22.5" customHeight="1" x14ac:dyDescent="0.25">
      <c r="A28" s="391">
        <v>24</v>
      </c>
      <c r="B28" s="392" t="s">
        <v>42</v>
      </c>
      <c r="C28" s="393" t="s">
        <v>10</v>
      </c>
      <c r="D28" s="393"/>
      <c r="E28" s="394"/>
      <c r="F28" s="204"/>
      <c r="G28" s="205"/>
      <c r="H28" s="206">
        <f t="shared" si="4"/>
        <v>0</v>
      </c>
      <c r="I28" s="207">
        <f t="shared" si="2"/>
        <v>0</v>
      </c>
      <c r="J28" s="208">
        <f t="shared" si="5"/>
        <v>0</v>
      </c>
      <c r="K28" s="209">
        <f t="shared" si="3"/>
        <v>0</v>
      </c>
    </row>
    <row r="29" spans="1:11" ht="22.5" customHeight="1" x14ac:dyDescent="0.25">
      <c r="A29" s="395">
        <v>25</v>
      </c>
      <c r="B29" s="392" t="s">
        <v>43</v>
      </c>
      <c r="C29" s="393" t="s">
        <v>10</v>
      </c>
      <c r="D29" s="393"/>
      <c r="E29" s="394"/>
      <c r="F29" s="204"/>
      <c r="G29" s="205"/>
      <c r="H29" s="206">
        <f t="shared" si="4"/>
        <v>0</v>
      </c>
      <c r="I29" s="207">
        <f t="shared" si="2"/>
        <v>0</v>
      </c>
      <c r="J29" s="208">
        <f t="shared" si="5"/>
        <v>0</v>
      </c>
      <c r="K29" s="209">
        <f t="shared" si="3"/>
        <v>0</v>
      </c>
    </row>
    <row r="30" spans="1:11" ht="22.5" customHeight="1" x14ac:dyDescent="0.25">
      <c r="A30" s="391">
        <v>26</v>
      </c>
      <c r="B30" s="392" t="s">
        <v>63</v>
      </c>
      <c r="C30" s="393" t="s">
        <v>10</v>
      </c>
      <c r="D30" s="393"/>
      <c r="E30" s="394"/>
      <c r="F30" s="204"/>
      <c r="G30" s="205"/>
      <c r="H30" s="206">
        <f t="shared" si="4"/>
        <v>0</v>
      </c>
      <c r="I30" s="207">
        <f t="shared" si="2"/>
        <v>0</v>
      </c>
      <c r="J30" s="208">
        <f t="shared" si="5"/>
        <v>0</v>
      </c>
      <c r="K30" s="209">
        <f t="shared" si="3"/>
        <v>0</v>
      </c>
    </row>
    <row r="31" spans="1:11" ht="22.5" customHeight="1" x14ac:dyDescent="0.25">
      <c r="A31" s="395">
        <v>27</v>
      </c>
      <c r="B31" s="392" t="s">
        <v>64</v>
      </c>
      <c r="C31" s="393" t="s">
        <v>10</v>
      </c>
      <c r="D31" s="393"/>
      <c r="E31" s="394"/>
      <c r="F31" s="204"/>
      <c r="G31" s="205"/>
      <c r="H31" s="206">
        <f t="shared" si="4"/>
        <v>0</v>
      </c>
      <c r="I31" s="207">
        <f t="shared" si="2"/>
        <v>0</v>
      </c>
      <c r="J31" s="208">
        <f t="shared" si="5"/>
        <v>0</v>
      </c>
      <c r="K31" s="209">
        <f t="shared" si="3"/>
        <v>0</v>
      </c>
    </row>
    <row r="32" spans="1:11" ht="22.5" customHeight="1" x14ac:dyDescent="0.25">
      <c r="A32" s="391">
        <v>28</v>
      </c>
      <c r="B32" s="392" t="s">
        <v>87</v>
      </c>
      <c r="C32" s="393" t="s">
        <v>10</v>
      </c>
      <c r="D32" s="393">
        <v>50</v>
      </c>
      <c r="E32" s="394">
        <v>30</v>
      </c>
      <c r="F32" s="204"/>
      <c r="G32" s="205"/>
      <c r="H32" s="206">
        <f t="shared" si="4"/>
        <v>0</v>
      </c>
      <c r="I32" s="207">
        <f t="shared" si="2"/>
        <v>0</v>
      </c>
      <c r="J32" s="208">
        <f t="shared" si="5"/>
        <v>50</v>
      </c>
      <c r="K32" s="209">
        <f t="shared" si="3"/>
        <v>30</v>
      </c>
    </row>
    <row r="33" spans="1:11" ht="24" customHeight="1" x14ac:dyDescent="0.25">
      <c r="A33" s="395">
        <v>29</v>
      </c>
      <c r="B33" s="392" t="s">
        <v>84</v>
      </c>
      <c r="C33" s="393" t="s">
        <v>10</v>
      </c>
      <c r="D33" s="393"/>
      <c r="E33" s="394"/>
      <c r="F33" s="204"/>
      <c r="G33" s="205"/>
      <c r="H33" s="206">
        <f t="shared" si="4"/>
        <v>0</v>
      </c>
      <c r="I33" s="207">
        <f t="shared" si="2"/>
        <v>0</v>
      </c>
      <c r="J33" s="208">
        <f t="shared" si="5"/>
        <v>0</v>
      </c>
      <c r="K33" s="209">
        <f t="shared" si="3"/>
        <v>0</v>
      </c>
    </row>
    <row r="34" spans="1:11" ht="22.5" customHeight="1" x14ac:dyDescent="0.25">
      <c r="A34" s="391">
        <v>30</v>
      </c>
      <c r="B34" s="392" t="s">
        <v>85</v>
      </c>
      <c r="C34" s="393" t="s">
        <v>10</v>
      </c>
      <c r="D34" s="393"/>
      <c r="E34" s="394"/>
      <c r="F34" s="204"/>
      <c r="G34" s="205"/>
      <c r="H34" s="206">
        <f t="shared" si="4"/>
        <v>0</v>
      </c>
      <c r="I34" s="207">
        <f t="shared" si="2"/>
        <v>0</v>
      </c>
      <c r="J34" s="208">
        <f t="shared" si="5"/>
        <v>0</v>
      </c>
      <c r="K34" s="209">
        <f t="shared" si="3"/>
        <v>0</v>
      </c>
    </row>
    <row r="35" spans="1:11" ht="22.5" customHeight="1" x14ac:dyDescent="0.25">
      <c r="A35" s="395">
        <v>31</v>
      </c>
      <c r="B35" s="392" t="s">
        <v>95</v>
      </c>
      <c r="C35" s="393" t="s">
        <v>10</v>
      </c>
      <c r="D35" s="393"/>
      <c r="E35" s="394"/>
      <c r="F35" s="204"/>
      <c r="G35" s="205"/>
      <c r="H35" s="206">
        <f t="shared" si="4"/>
        <v>0</v>
      </c>
      <c r="I35" s="207">
        <f t="shared" si="2"/>
        <v>0</v>
      </c>
      <c r="J35" s="208">
        <f t="shared" si="5"/>
        <v>0</v>
      </c>
      <c r="K35" s="209">
        <f t="shared" si="3"/>
        <v>0</v>
      </c>
    </row>
    <row r="36" spans="1:11" ht="22.5" customHeight="1" x14ac:dyDescent="0.25">
      <c r="A36" s="391">
        <v>32</v>
      </c>
      <c r="B36" s="392" t="s">
        <v>279</v>
      </c>
      <c r="C36" s="393" t="s">
        <v>10</v>
      </c>
      <c r="D36" s="393">
        <v>25</v>
      </c>
      <c r="E36" s="394">
        <v>120</v>
      </c>
      <c r="F36" s="204"/>
      <c r="G36" s="205"/>
      <c r="H36" s="206">
        <f t="shared" si="4"/>
        <v>0</v>
      </c>
      <c r="I36" s="207">
        <f t="shared" si="2"/>
        <v>0</v>
      </c>
      <c r="J36" s="208">
        <f t="shared" si="5"/>
        <v>25</v>
      </c>
      <c r="K36" s="209">
        <f t="shared" si="3"/>
        <v>120</v>
      </c>
    </row>
    <row r="37" spans="1:11" ht="22.5" customHeight="1" x14ac:dyDescent="0.25">
      <c r="A37" s="395">
        <v>33</v>
      </c>
      <c r="B37" s="392" t="s">
        <v>52</v>
      </c>
      <c r="C37" s="393" t="s">
        <v>10</v>
      </c>
      <c r="D37" s="393"/>
      <c r="E37" s="394"/>
      <c r="F37" s="204"/>
      <c r="G37" s="205"/>
      <c r="H37" s="206">
        <f t="shared" si="4"/>
        <v>0</v>
      </c>
      <c r="I37" s="207">
        <f t="shared" si="2"/>
        <v>0</v>
      </c>
      <c r="J37" s="208">
        <f t="shared" si="5"/>
        <v>0</v>
      </c>
      <c r="K37" s="209">
        <f t="shared" si="3"/>
        <v>0</v>
      </c>
    </row>
    <row r="38" spans="1:11" ht="22.5" customHeight="1" x14ac:dyDescent="0.25">
      <c r="A38" s="391">
        <v>34</v>
      </c>
      <c r="B38" s="392" t="s">
        <v>53</v>
      </c>
      <c r="C38" s="393" t="s">
        <v>10</v>
      </c>
      <c r="D38" s="393">
        <v>1</v>
      </c>
      <c r="E38" s="394">
        <v>80</v>
      </c>
      <c r="F38" s="204"/>
      <c r="G38" s="205"/>
      <c r="H38" s="206">
        <f t="shared" si="4"/>
        <v>0</v>
      </c>
      <c r="I38" s="207">
        <f t="shared" si="2"/>
        <v>0</v>
      </c>
      <c r="J38" s="208">
        <f t="shared" si="5"/>
        <v>1</v>
      </c>
      <c r="K38" s="209">
        <f t="shared" si="3"/>
        <v>80</v>
      </c>
    </row>
    <row r="39" spans="1:11" ht="22.5" customHeight="1" x14ac:dyDescent="0.25">
      <c r="A39" s="395">
        <v>35</v>
      </c>
      <c r="B39" s="392" t="s">
        <v>54</v>
      </c>
      <c r="C39" s="393" t="s">
        <v>10</v>
      </c>
      <c r="D39" s="393"/>
      <c r="E39" s="394"/>
      <c r="F39" s="204"/>
      <c r="G39" s="205"/>
      <c r="H39" s="206">
        <f t="shared" si="4"/>
        <v>0</v>
      </c>
      <c r="I39" s="207">
        <f t="shared" si="2"/>
        <v>0</v>
      </c>
      <c r="J39" s="208">
        <f t="shared" si="5"/>
        <v>0</v>
      </c>
      <c r="K39" s="209">
        <f t="shared" si="3"/>
        <v>0</v>
      </c>
    </row>
    <row r="40" spans="1:11" ht="24" customHeight="1" x14ac:dyDescent="0.25">
      <c r="A40" s="391">
        <v>36</v>
      </c>
      <c r="B40" s="392" t="s">
        <v>56</v>
      </c>
      <c r="C40" s="393" t="s">
        <v>10</v>
      </c>
      <c r="D40" s="393"/>
      <c r="E40" s="394"/>
      <c r="F40" s="204"/>
      <c r="G40" s="205"/>
      <c r="H40" s="206">
        <f t="shared" si="4"/>
        <v>0</v>
      </c>
      <c r="I40" s="207">
        <f t="shared" si="2"/>
        <v>0</v>
      </c>
      <c r="J40" s="208">
        <f t="shared" si="5"/>
        <v>0</v>
      </c>
      <c r="K40" s="209">
        <f t="shared" si="3"/>
        <v>0</v>
      </c>
    </row>
    <row r="41" spans="1:11" ht="22.5" customHeight="1" x14ac:dyDescent="0.25">
      <c r="A41" s="395">
        <v>37</v>
      </c>
      <c r="B41" s="392" t="s">
        <v>57</v>
      </c>
      <c r="C41" s="393" t="s">
        <v>10</v>
      </c>
      <c r="D41" s="393">
        <v>10</v>
      </c>
      <c r="E41" s="394">
        <v>30</v>
      </c>
      <c r="F41" s="204"/>
      <c r="G41" s="205"/>
      <c r="H41" s="206">
        <f t="shared" si="4"/>
        <v>0</v>
      </c>
      <c r="I41" s="207">
        <f t="shared" si="2"/>
        <v>0</v>
      </c>
      <c r="J41" s="208">
        <f t="shared" si="5"/>
        <v>10</v>
      </c>
      <c r="K41" s="209">
        <f t="shared" si="3"/>
        <v>30</v>
      </c>
    </row>
    <row r="42" spans="1:11" ht="22.5" customHeight="1" x14ac:dyDescent="0.25">
      <c r="A42" s="391">
        <v>38</v>
      </c>
      <c r="B42" s="392" t="s">
        <v>58</v>
      </c>
      <c r="C42" s="393" t="s">
        <v>10</v>
      </c>
      <c r="D42" s="393"/>
      <c r="E42" s="394"/>
      <c r="F42" s="204"/>
      <c r="G42" s="205"/>
      <c r="H42" s="206">
        <f t="shared" si="4"/>
        <v>0</v>
      </c>
      <c r="I42" s="207">
        <f t="shared" si="2"/>
        <v>0</v>
      </c>
      <c r="J42" s="208">
        <f t="shared" si="5"/>
        <v>0</v>
      </c>
      <c r="K42" s="209">
        <f t="shared" si="3"/>
        <v>0</v>
      </c>
    </row>
    <row r="43" spans="1:11" ht="22.5" customHeight="1" x14ac:dyDescent="0.25">
      <c r="A43" s="395">
        <v>39</v>
      </c>
      <c r="B43" s="392" t="s">
        <v>59</v>
      </c>
      <c r="C43" s="393" t="s">
        <v>10</v>
      </c>
      <c r="D43" s="393"/>
      <c r="E43" s="394"/>
      <c r="F43" s="204"/>
      <c r="G43" s="205"/>
      <c r="H43" s="206">
        <f t="shared" si="4"/>
        <v>0</v>
      </c>
      <c r="I43" s="207">
        <f t="shared" si="2"/>
        <v>0</v>
      </c>
      <c r="J43" s="208">
        <f t="shared" si="5"/>
        <v>0</v>
      </c>
      <c r="K43" s="209">
        <f t="shared" si="3"/>
        <v>0</v>
      </c>
    </row>
    <row r="44" spans="1:11" ht="22.5" customHeight="1" x14ac:dyDescent="0.25">
      <c r="A44" s="391">
        <v>40</v>
      </c>
      <c r="B44" s="392" t="s">
        <v>60</v>
      </c>
      <c r="C44" s="393" t="s">
        <v>10</v>
      </c>
      <c r="D44" s="393"/>
      <c r="E44" s="394"/>
      <c r="F44" s="204"/>
      <c r="G44" s="205"/>
      <c r="H44" s="206">
        <f t="shared" si="4"/>
        <v>0</v>
      </c>
      <c r="I44" s="207">
        <f t="shared" si="2"/>
        <v>0</v>
      </c>
      <c r="J44" s="208">
        <f t="shared" si="5"/>
        <v>0</v>
      </c>
      <c r="K44" s="209">
        <f t="shared" si="3"/>
        <v>0</v>
      </c>
    </row>
    <row r="45" spans="1:11" ht="22.5" customHeight="1" x14ac:dyDescent="0.25">
      <c r="A45" s="395">
        <v>41</v>
      </c>
      <c r="B45" s="392" t="s">
        <v>61</v>
      </c>
      <c r="C45" s="393" t="s">
        <v>10</v>
      </c>
      <c r="D45" s="393"/>
      <c r="E45" s="394"/>
      <c r="F45" s="204"/>
      <c r="G45" s="205"/>
      <c r="H45" s="206">
        <f t="shared" si="4"/>
        <v>0</v>
      </c>
      <c r="I45" s="207">
        <f t="shared" si="2"/>
        <v>0</v>
      </c>
      <c r="J45" s="208">
        <f t="shared" si="5"/>
        <v>0</v>
      </c>
      <c r="K45" s="209">
        <f t="shared" si="3"/>
        <v>0</v>
      </c>
    </row>
    <row r="46" spans="1:11" ht="22.5" customHeight="1" x14ac:dyDescent="0.25">
      <c r="A46" s="391">
        <v>42</v>
      </c>
      <c r="B46" s="392" t="s">
        <v>62</v>
      </c>
      <c r="C46" s="393" t="s">
        <v>10</v>
      </c>
      <c r="D46" s="393"/>
      <c r="E46" s="394"/>
      <c r="F46" s="204"/>
      <c r="G46" s="205"/>
      <c r="H46" s="206">
        <f t="shared" si="4"/>
        <v>0</v>
      </c>
      <c r="I46" s="207">
        <f t="shared" si="2"/>
        <v>0</v>
      </c>
      <c r="J46" s="208">
        <f t="shared" si="5"/>
        <v>0</v>
      </c>
      <c r="K46" s="209">
        <f t="shared" si="3"/>
        <v>0</v>
      </c>
    </row>
    <row r="47" spans="1:11" ht="24" customHeight="1" x14ac:dyDescent="0.25">
      <c r="A47" s="395">
        <v>43</v>
      </c>
      <c r="B47" s="392" t="s">
        <v>68</v>
      </c>
      <c r="C47" s="393" t="s">
        <v>10</v>
      </c>
      <c r="D47" s="393"/>
      <c r="E47" s="394"/>
      <c r="F47" s="204"/>
      <c r="G47" s="205"/>
      <c r="H47" s="206">
        <f t="shared" si="4"/>
        <v>0</v>
      </c>
      <c r="I47" s="207">
        <f t="shared" si="2"/>
        <v>0</v>
      </c>
      <c r="J47" s="208">
        <f t="shared" si="5"/>
        <v>0</v>
      </c>
      <c r="K47" s="209">
        <f t="shared" si="3"/>
        <v>0</v>
      </c>
    </row>
    <row r="48" spans="1:11" ht="22.5" customHeight="1" x14ac:dyDescent="0.25">
      <c r="A48" s="391">
        <v>44</v>
      </c>
      <c r="B48" s="392" t="s">
        <v>70</v>
      </c>
      <c r="C48" s="393" t="s">
        <v>10</v>
      </c>
      <c r="D48" s="393">
        <v>8</v>
      </c>
      <c r="E48" s="394">
        <v>10</v>
      </c>
      <c r="F48" s="204"/>
      <c r="G48" s="205"/>
      <c r="H48" s="206">
        <f t="shared" si="4"/>
        <v>0</v>
      </c>
      <c r="I48" s="207">
        <f t="shared" si="2"/>
        <v>0</v>
      </c>
      <c r="J48" s="208">
        <f t="shared" si="5"/>
        <v>8</v>
      </c>
      <c r="K48" s="209">
        <f t="shared" si="3"/>
        <v>10</v>
      </c>
    </row>
    <row r="49" spans="1:11" ht="22.5" customHeight="1" x14ac:dyDescent="0.25">
      <c r="A49" s="395">
        <v>45</v>
      </c>
      <c r="B49" s="392" t="s">
        <v>71</v>
      </c>
      <c r="C49" s="393" t="s">
        <v>10</v>
      </c>
      <c r="D49" s="393">
        <v>7</v>
      </c>
      <c r="E49" s="394">
        <v>10</v>
      </c>
      <c r="F49" s="204"/>
      <c r="G49" s="205"/>
      <c r="H49" s="206">
        <f t="shared" si="4"/>
        <v>0</v>
      </c>
      <c r="I49" s="207">
        <f t="shared" si="2"/>
        <v>0</v>
      </c>
      <c r="J49" s="208">
        <f t="shared" si="5"/>
        <v>7</v>
      </c>
      <c r="K49" s="209">
        <f t="shared" si="3"/>
        <v>10</v>
      </c>
    </row>
    <row r="50" spans="1:11" ht="22.5" customHeight="1" x14ac:dyDescent="0.25">
      <c r="A50" s="391">
        <v>46</v>
      </c>
      <c r="B50" s="392" t="s">
        <v>72</v>
      </c>
      <c r="C50" s="393" t="s">
        <v>10</v>
      </c>
      <c r="D50" s="393">
        <v>1</v>
      </c>
      <c r="E50" s="394">
        <v>5</v>
      </c>
      <c r="F50" s="204"/>
      <c r="G50" s="205"/>
      <c r="H50" s="206">
        <f t="shared" si="4"/>
        <v>0</v>
      </c>
      <c r="I50" s="207">
        <f t="shared" si="2"/>
        <v>0</v>
      </c>
      <c r="J50" s="208">
        <f t="shared" si="5"/>
        <v>1</v>
      </c>
      <c r="K50" s="209">
        <f t="shared" si="3"/>
        <v>5</v>
      </c>
    </row>
    <row r="51" spans="1:11" ht="22.5" customHeight="1" x14ac:dyDescent="0.25">
      <c r="A51" s="395">
        <v>47</v>
      </c>
      <c r="B51" s="392" t="s">
        <v>187</v>
      </c>
      <c r="C51" s="393" t="s">
        <v>10</v>
      </c>
      <c r="D51" s="393">
        <v>1</v>
      </c>
      <c r="E51" s="394">
        <v>5</v>
      </c>
      <c r="F51" s="204"/>
      <c r="G51" s="205"/>
      <c r="H51" s="206">
        <f t="shared" si="4"/>
        <v>0</v>
      </c>
      <c r="I51" s="207">
        <f t="shared" si="2"/>
        <v>0</v>
      </c>
      <c r="J51" s="208">
        <f t="shared" si="5"/>
        <v>1</v>
      </c>
      <c r="K51" s="209">
        <f t="shared" si="3"/>
        <v>5</v>
      </c>
    </row>
    <row r="52" spans="1:11" ht="22.5" customHeight="1" x14ac:dyDescent="0.25">
      <c r="A52" s="391">
        <v>48</v>
      </c>
      <c r="B52" s="392" t="s">
        <v>73</v>
      </c>
      <c r="C52" s="393" t="s">
        <v>10</v>
      </c>
      <c r="D52" s="393">
        <v>2</v>
      </c>
      <c r="E52" s="394">
        <v>65</v>
      </c>
      <c r="F52" s="204"/>
      <c r="G52" s="205"/>
      <c r="H52" s="206">
        <f t="shared" si="4"/>
        <v>0</v>
      </c>
      <c r="I52" s="207">
        <f t="shared" si="2"/>
        <v>0</v>
      </c>
      <c r="J52" s="208">
        <f t="shared" si="5"/>
        <v>2</v>
      </c>
      <c r="K52" s="209">
        <f t="shared" si="3"/>
        <v>65</v>
      </c>
    </row>
    <row r="53" spans="1:11" ht="22.5" customHeight="1" x14ac:dyDescent="0.25">
      <c r="A53" s="395">
        <v>49</v>
      </c>
      <c r="B53" s="392" t="s">
        <v>74</v>
      </c>
      <c r="C53" s="393" t="s">
        <v>10</v>
      </c>
      <c r="D53" s="393"/>
      <c r="E53" s="394"/>
      <c r="F53" s="204"/>
      <c r="G53" s="205"/>
      <c r="H53" s="206">
        <f t="shared" si="4"/>
        <v>0</v>
      </c>
      <c r="I53" s="207">
        <f t="shared" si="2"/>
        <v>0</v>
      </c>
      <c r="J53" s="208">
        <f t="shared" si="5"/>
        <v>0</v>
      </c>
      <c r="K53" s="209">
        <f t="shared" si="3"/>
        <v>0</v>
      </c>
    </row>
    <row r="54" spans="1:11" ht="22.5" customHeight="1" x14ac:dyDescent="0.25">
      <c r="A54" s="391">
        <v>50</v>
      </c>
      <c r="B54" s="392" t="s">
        <v>75</v>
      </c>
      <c r="C54" s="393" t="s">
        <v>10</v>
      </c>
      <c r="D54" s="393">
        <v>15</v>
      </c>
      <c r="E54" s="394">
        <v>30</v>
      </c>
      <c r="F54" s="204"/>
      <c r="G54" s="205"/>
      <c r="H54" s="206">
        <f t="shared" si="4"/>
        <v>0</v>
      </c>
      <c r="I54" s="207">
        <f t="shared" si="2"/>
        <v>0</v>
      </c>
      <c r="J54" s="208">
        <f t="shared" si="5"/>
        <v>15</v>
      </c>
      <c r="K54" s="209">
        <f t="shared" si="3"/>
        <v>30</v>
      </c>
    </row>
    <row r="55" spans="1:11" ht="22.5" customHeight="1" x14ac:dyDescent="0.25">
      <c r="A55" s="395">
        <v>51</v>
      </c>
      <c r="B55" s="392" t="s">
        <v>76</v>
      </c>
      <c r="C55" s="393" t="s">
        <v>10</v>
      </c>
      <c r="D55" s="393">
        <v>5</v>
      </c>
      <c r="E55" s="394">
        <v>30</v>
      </c>
      <c r="F55" s="204"/>
      <c r="G55" s="205"/>
      <c r="H55" s="206">
        <f t="shared" si="4"/>
        <v>0</v>
      </c>
      <c r="I55" s="207">
        <f t="shared" si="2"/>
        <v>0</v>
      </c>
      <c r="J55" s="208">
        <f t="shared" si="5"/>
        <v>5</v>
      </c>
      <c r="K55" s="209">
        <f t="shared" si="3"/>
        <v>30</v>
      </c>
    </row>
    <row r="56" spans="1:11" ht="22.5" customHeight="1" x14ac:dyDescent="0.25">
      <c r="A56" s="391">
        <v>52</v>
      </c>
      <c r="B56" s="392" t="s">
        <v>77</v>
      </c>
      <c r="C56" s="393" t="s">
        <v>10</v>
      </c>
      <c r="D56" s="393"/>
      <c r="E56" s="394"/>
      <c r="F56" s="204"/>
      <c r="G56" s="205"/>
      <c r="H56" s="206">
        <f t="shared" si="4"/>
        <v>0</v>
      </c>
      <c r="I56" s="207">
        <f t="shared" si="2"/>
        <v>0</v>
      </c>
      <c r="J56" s="208">
        <f t="shared" si="5"/>
        <v>0</v>
      </c>
      <c r="K56" s="209">
        <f t="shared" si="3"/>
        <v>0</v>
      </c>
    </row>
    <row r="57" spans="1:11" ht="22.5" customHeight="1" x14ac:dyDescent="0.25">
      <c r="A57" s="395">
        <v>53</v>
      </c>
      <c r="B57" s="392" t="s">
        <v>79</v>
      </c>
      <c r="C57" s="393" t="s">
        <v>10</v>
      </c>
      <c r="D57" s="393">
        <v>40</v>
      </c>
      <c r="E57" s="394">
        <v>240</v>
      </c>
      <c r="F57" s="204"/>
      <c r="G57" s="205"/>
      <c r="H57" s="206">
        <f t="shared" si="4"/>
        <v>0</v>
      </c>
      <c r="I57" s="207">
        <f t="shared" si="2"/>
        <v>0</v>
      </c>
      <c r="J57" s="208">
        <f t="shared" si="5"/>
        <v>40</v>
      </c>
      <c r="K57" s="209">
        <f t="shared" si="3"/>
        <v>240</v>
      </c>
    </row>
    <row r="58" spans="1:11" ht="22.5" customHeight="1" x14ac:dyDescent="0.25">
      <c r="A58" s="391">
        <v>54</v>
      </c>
      <c r="B58" s="396" t="s">
        <v>173</v>
      </c>
      <c r="C58" s="393" t="s">
        <v>113</v>
      </c>
      <c r="D58" s="397">
        <v>25</v>
      </c>
      <c r="E58" s="398">
        <v>460</v>
      </c>
      <c r="F58" s="210"/>
      <c r="G58" s="211"/>
      <c r="H58" s="206">
        <f t="shared" ref="H58:H69" si="6">F58*G58</f>
        <v>0</v>
      </c>
      <c r="I58" s="207">
        <f t="shared" si="2"/>
        <v>0</v>
      </c>
      <c r="J58" s="208">
        <f t="shared" ref="J58:J69" si="7">D58-G58</f>
        <v>25</v>
      </c>
      <c r="K58" s="209">
        <f t="shared" si="3"/>
        <v>460</v>
      </c>
    </row>
    <row r="59" spans="1:11" ht="22.5" customHeight="1" x14ac:dyDescent="0.25">
      <c r="A59" s="395">
        <v>55</v>
      </c>
      <c r="B59" s="396" t="s">
        <v>172</v>
      </c>
      <c r="C59" s="393" t="s">
        <v>113</v>
      </c>
      <c r="D59" s="397">
        <v>40</v>
      </c>
      <c r="E59" s="398">
        <v>415</v>
      </c>
      <c r="F59" s="210"/>
      <c r="G59" s="211"/>
      <c r="H59" s="206">
        <f t="shared" si="6"/>
        <v>0</v>
      </c>
      <c r="I59" s="207">
        <f t="shared" si="2"/>
        <v>0</v>
      </c>
      <c r="J59" s="208">
        <f t="shared" si="7"/>
        <v>40</v>
      </c>
      <c r="K59" s="209">
        <f t="shared" si="3"/>
        <v>415</v>
      </c>
    </row>
    <row r="60" spans="1:11" ht="22.5" customHeight="1" x14ac:dyDescent="0.25">
      <c r="A60" s="391">
        <v>56</v>
      </c>
      <c r="B60" s="396" t="s">
        <v>171</v>
      </c>
      <c r="C60" s="393" t="s">
        <v>113</v>
      </c>
      <c r="D60" s="397">
        <v>50</v>
      </c>
      <c r="E60" s="398">
        <v>245</v>
      </c>
      <c r="F60" s="210"/>
      <c r="G60" s="211"/>
      <c r="H60" s="206">
        <f t="shared" si="6"/>
        <v>0</v>
      </c>
      <c r="I60" s="207">
        <f t="shared" si="2"/>
        <v>0</v>
      </c>
      <c r="J60" s="208">
        <f t="shared" si="7"/>
        <v>50</v>
      </c>
      <c r="K60" s="209">
        <f t="shared" si="3"/>
        <v>245</v>
      </c>
    </row>
    <row r="61" spans="1:11" ht="22.5" customHeight="1" x14ac:dyDescent="0.25">
      <c r="A61" s="395">
        <v>57</v>
      </c>
      <c r="B61" s="392" t="s">
        <v>67</v>
      </c>
      <c r="C61" s="393" t="s">
        <v>10</v>
      </c>
      <c r="D61" s="393"/>
      <c r="E61" s="398"/>
      <c r="F61" s="210"/>
      <c r="G61" s="211"/>
      <c r="H61" s="206">
        <f t="shared" si="6"/>
        <v>0</v>
      </c>
      <c r="I61" s="207">
        <f t="shared" si="2"/>
        <v>0</v>
      </c>
      <c r="J61" s="208">
        <f t="shared" si="7"/>
        <v>0</v>
      </c>
      <c r="K61" s="209">
        <f t="shared" si="3"/>
        <v>0</v>
      </c>
    </row>
    <row r="62" spans="1:11" ht="22.5" customHeight="1" x14ac:dyDescent="0.25">
      <c r="A62" s="391">
        <v>58</v>
      </c>
      <c r="B62" s="399" t="s">
        <v>222</v>
      </c>
      <c r="C62" s="400" t="s">
        <v>10</v>
      </c>
      <c r="D62" s="400"/>
      <c r="E62" s="401"/>
      <c r="F62" s="210"/>
      <c r="G62" s="211"/>
      <c r="H62" s="206">
        <f t="shared" si="6"/>
        <v>0</v>
      </c>
      <c r="I62" s="207">
        <f t="shared" si="2"/>
        <v>0</v>
      </c>
      <c r="J62" s="208">
        <f t="shared" si="7"/>
        <v>0</v>
      </c>
      <c r="K62" s="209">
        <f t="shared" si="3"/>
        <v>0</v>
      </c>
    </row>
    <row r="63" spans="1:11" ht="22.5" customHeight="1" x14ac:dyDescent="0.25">
      <c r="A63" s="395">
        <v>59</v>
      </c>
      <c r="B63" s="392" t="s">
        <v>223</v>
      </c>
      <c r="C63" s="400" t="s">
        <v>10</v>
      </c>
      <c r="D63" s="400">
        <v>300</v>
      </c>
      <c r="E63" s="401">
        <v>120</v>
      </c>
      <c r="F63" s="210"/>
      <c r="G63" s="211"/>
      <c r="H63" s="206">
        <f t="shared" si="6"/>
        <v>0</v>
      </c>
      <c r="I63" s="207">
        <f t="shared" si="2"/>
        <v>0</v>
      </c>
      <c r="J63" s="208">
        <f t="shared" si="7"/>
        <v>300</v>
      </c>
      <c r="K63" s="209">
        <f t="shared" si="3"/>
        <v>120</v>
      </c>
    </row>
    <row r="64" spans="1:11" ht="22.5" customHeight="1" x14ac:dyDescent="0.25">
      <c r="A64" s="391">
        <v>60</v>
      </c>
      <c r="B64" s="399" t="s">
        <v>224</v>
      </c>
      <c r="C64" s="400" t="s">
        <v>10</v>
      </c>
      <c r="D64" s="400">
        <v>240</v>
      </c>
      <c r="E64" s="401">
        <v>30</v>
      </c>
      <c r="F64" s="210"/>
      <c r="G64" s="211"/>
      <c r="H64" s="206">
        <f t="shared" si="6"/>
        <v>0</v>
      </c>
      <c r="I64" s="207">
        <f t="shared" si="2"/>
        <v>0</v>
      </c>
      <c r="J64" s="208">
        <f t="shared" si="7"/>
        <v>240</v>
      </c>
      <c r="K64" s="209">
        <f t="shared" si="3"/>
        <v>30</v>
      </c>
    </row>
    <row r="65" spans="1:11" ht="22.5" customHeight="1" x14ac:dyDescent="0.25">
      <c r="A65" s="395">
        <v>61</v>
      </c>
      <c r="B65" s="399" t="s">
        <v>225</v>
      </c>
      <c r="C65" s="400" t="s">
        <v>10</v>
      </c>
      <c r="D65" s="400"/>
      <c r="E65" s="401"/>
      <c r="F65" s="210"/>
      <c r="G65" s="211"/>
      <c r="H65" s="206">
        <f t="shared" si="6"/>
        <v>0</v>
      </c>
      <c r="I65" s="207">
        <f t="shared" si="2"/>
        <v>0</v>
      </c>
      <c r="J65" s="208">
        <f t="shared" si="7"/>
        <v>0</v>
      </c>
      <c r="K65" s="209">
        <f t="shared" si="3"/>
        <v>0</v>
      </c>
    </row>
    <row r="66" spans="1:11" ht="22.5" customHeight="1" x14ac:dyDescent="0.25">
      <c r="A66" s="391">
        <v>62</v>
      </c>
      <c r="B66" s="399" t="s">
        <v>229</v>
      </c>
      <c r="C66" s="400" t="s">
        <v>10</v>
      </c>
      <c r="D66" s="400">
        <v>50</v>
      </c>
      <c r="E66" s="401">
        <v>55</v>
      </c>
      <c r="F66" s="210"/>
      <c r="G66" s="211"/>
      <c r="H66" s="212">
        <f t="shared" si="6"/>
        <v>0</v>
      </c>
      <c r="I66" s="207">
        <f t="shared" si="2"/>
        <v>0</v>
      </c>
      <c r="J66" s="213">
        <f t="shared" si="7"/>
        <v>50</v>
      </c>
      <c r="K66" s="209">
        <f t="shared" si="3"/>
        <v>55</v>
      </c>
    </row>
    <row r="67" spans="1:11" ht="22.5" customHeight="1" x14ac:dyDescent="0.25">
      <c r="A67" s="395">
        <v>63</v>
      </c>
      <c r="B67" s="399" t="s">
        <v>238</v>
      </c>
      <c r="C67" s="400" t="s">
        <v>10</v>
      </c>
      <c r="D67" s="400">
        <v>150</v>
      </c>
      <c r="E67" s="401">
        <v>55</v>
      </c>
      <c r="F67" s="210"/>
      <c r="G67" s="211"/>
      <c r="H67" s="212">
        <f t="shared" si="6"/>
        <v>0</v>
      </c>
      <c r="I67" s="207">
        <f t="shared" si="2"/>
        <v>0</v>
      </c>
      <c r="J67" s="213">
        <f t="shared" si="7"/>
        <v>150</v>
      </c>
      <c r="K67" s="209">
        <f t="shared" si="3"/>
        <v>55</v>
      </c>
    </row>
    <row r="68" spans="1:11" ht="22.5" customHeight="1" x14ac:dyDescent="0.25">
      <c r="A68" s="391">
        <v>64</v>
      </c>
      <c r="B68" s="399" t="s">
        <v>241</v>
      </c>
      <c r="C68" s="400" t="s">
        <v>10</v>
      </c>
      <c r="D68" s="400">
        <v>30</v>
      </c>
      <c r="E68" s="401">
        <v>100</v>
      </c>
      <c r="F68" s="210"/>
      <c r="G68" s="211"/>
      <c r="H68" s="212">
        <f t="shared" si="6"/>
        <v>0</v>
      </c>
      <c r="I68" s="207">
        <f t="shared" si="2"/>
        <v>0</v>
      </c>
      <c r="J68" s="213">
        <f t="shared" si="7"/>
        <v>30</v>
      </c>
      <c r="K68" s="209">
        <f t="shared" si="3"/>
        <v>100</v>
      </c>
    </row>
    <row r="69" spans="1:11" ht="22.5" customHeight="1" thickBot="1" x14ac:dyDescent="0.3">
      <c r="A69" s="402">
        <v>65</v>
      </c>
      <c r="B69" s="403" t="s">
        <v>278</v>
      </c>
      <c r="C69" s="404" t="s">
        <v>10</v>
      </c>
      <c r="D69" s="404">
        <v>200</v>
      </c>
      <c r="E69" s="405">
        <v>35</v>
      </c>
      <c r="F69" s="214"/>
      <c r="G69" s="215"/>
      <c r="H69" s="216">
        <f t="shared" si="6"/>
        <v>0</v>
      </c>
      <c r="I69" s="217">
        <f>H69*1.25</f>
        <v>0</v>
      </c>
      <c r="J69" s="218">
        <f t="shared" si="7"/>
        <v>200</v>
      </c>
      <c r="K69" s="219">
        <f>E69-I69</f>
        <v>35</v>
      </c>
    </row>
    <row r="70" spans="1:11" s="221" customFormat="1" ht="21.75" customHeight="1" thickBot="1" x14ac:dyDescent="0.3">
      <c r="A70" s="406"/>
      <c r="B70" s="407"/>
      <c r="C70" s="408">
        <v>322111</v>
      </c>
      <c r="D70" s="409" t="s">
        <v>180</v>
      </c>
      <c r="E70" s="410">
        <f>SUM(E5:E69)</f>
        <v>4407</v>
      </c>
      <c r="F70" s="220"/>
      <c r="G70" s="220"/>
      <c r="H70" s="193">
        <f>SUM(H5:H69)</f>
        <v>0</v>
      </c>
      <c r="I70" s="193">
        <f>SUM(I5:I69)</f>
        <v>0</v>
      </c>
      <c r="J70" s="220"/>
      <c r="K70" s="194">
        <f>SUM(K5:K69)</f>
        <v>4407</v>
      </c>
    </row>
    <row r="80" spans="1:11" x14ac:dyDescent="0.25">
      <c r="E80" s="195"/>
    </row>
  </sheetData>
  <mergeCells count="5">
    <mergeCell ref="J2:K2"/>
    <mergeCell ref="E3:E4"/>
    <mergeCell ref="D3:D4"/>
    <mergeCell ref="A2:E2"/>
    <mergeCell ref="F2:H2"/>
  </mergeCells>
  <phoneticPr fontId="4" type="noConversion"/>
  <pageMargins left="0.11811023622047245" right="0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0" sqref="B30"/>
    </sheetView>
  </sheetViews>
  <sheetFormatPr defaultRowHeight="15" x14ac:dyDescent="0.25"/>
  <cols>
    <col min="1" max="1" width="4.28515625" style="164" customWidth="1"/>
    <col min="2" max="2" width="30" style="164" customWidth="1"/>
    <col min="3" max="3" width="10.7109375" style="164" customWidth="1"/>
    <col min="4" max="4" width="10.28515625" style="164" customWidth="1"/>
    <col min="5" max="5" width="14.28515625" style="164" customWidth="1"/>
    <col min="6" max="7" width="9.140625" style="164"/>
    <col min="8" max="9" width="14.140625" style="164" customWidth="1"/>
    <col min="10" max="10" width="9.85546875" style="164" customWidth="1"/>
    <col min="11" max="11" width="14.1406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7" t="s">
        <v>517</v>
      </c>
      <c r="B2" s="858"/>
      <c r="C2" s="858"/>
      <c r="D2" s="858"/>
      <c r="E2" s="866"/>
      <c r="F2" s="851" t="s">
        <v>309</v>
      </c>
      <c r="G2" s="852"/>
      <c r="H2" s="853"/>
      <c r="I2" s="705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703"/>
      <c r="D3" s="860" t="s">
        <v>89</v>
      </c>
      <c r="E3" s="863" t="s">
        <v>92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704" t="s">
        <v>354</v>
      </c>
      <c r="D4" s="862"/>
      <c r="E4" s="86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x14ac:dyDescent="0.25">
      <c r="A5" s="471">
        <v>1</v>
      </c>
      <c r="B5" s="482" t="s">
        <v>519</v>
      </c>
      <c r="C5" s="431">
        <v>32354</v>
      </c>
      <c r="D5" s="431">
        <v>6</v>
      </c>
      <c r="E5" s="394">
        <v>1800</v>
      </c>
      <c r="F5" s="204"/>
      <c r="G5" s="186"/>
      <c r="H5" s="206">
        <f>F5*G5</f>
        <v>0</v>
      </c>
      <c r="I5" s="207">
        <f>H5*1.25</f>
        <v>0</v>
      </c>
      <c r="J5" s="208">
        <f>D5-G5</f>
        <v>6</v>
      </c>
      <c r="K5" s="249">
        <f>E5-I5</f>
        <v>1800</v>
      </c>
    </row>
    <row r="6" spans="1:11" ht="16.5" thickBot="1" x14ac:dyDescent="0.3">
      <c r="A6" s="475"/>
      <c r="B6" s="403"/>
      <c r="C6" s="623"/>
      <c r="D6" s="404"/>
      <c r="E6" s="427"/>
      <c r="F6" s="214"/>
      <c r="G6" s="251"/>
      <c r="H6" s="216">
        <f t="shared" ref="H6" si="0">F6*G6</f>
        <v>0</v>
      </c>
      <c r="I6" s="217">
        <f>H6*1.25</f>
        <v>0</v>
      </c>
      <c r="J6" s="254">
        <f>D6-G6</f>
        <v>0</v>
      </c>
      <c r="K6" s="253">
        <f>E6-I6</f>
        <v>0</v>
      </c>
    </row>
    <row r="7" spans="1:11" ht="19.5" thickBot="1" x14ac:dyDescent="0.35">
      <c r="A7" s="429"/>
      <c r="B7" s="429"/>
      <c r="C7" s="408">
        <v>32354</v>
      </c>
      <c r="D7" s="706" t="s">
        <v>180</v>
      </c>
      <c r="E7" s="569">
        <f>SUM(E5:E6)</f>
        <v>1800</v>
      </c>
      <c r="H7" s="570">
        <f>SUM(H5:H6)</f>
        <v>0</v>
      </c>
      <c r="I7" s="570">
        <f>SUM(I5:I6)</f>
        <v>0</v>
      </c>
      <c r="K7" s="571">
        <f>SUM(K5:K6)</f>
        <v>1800</v>
      </c>
    </row>
    <row r="9" spans="1:11" ht="15.75" thickBot="1" x14ac:dyDescent="0.3"/>
    <row r="10" spans="1:11" ht="15.75" thickBot="1" x14ac:dyDescent="0.3">
      <c r="A10" s="857" t="s">
        <v>517</v>
      </c>
      <c r="B10" s="858"/>
      <c r="C10" s="858"/>
      <c r="D10" s="858"/>
      <c r="E10" s="866"/>
      <c r="F10" s="851" t="s">
        <v>309</v>
      </c>
      <c r="G10" s="852"/>
      <c r="H10" s="853"/>
      <c r="I10" s="166" t="s">
        <v>310</v>
      </c>
      <c r="J10" s="842" t="s">
        <v>185</v>
      </c>
      <c r="K10" s="843"/>
    </row>
    <row r="11" spans="1:11" ht="17.25" customHeight="1" x14ac:dyDescent="0.25">
      <c r="A11" s="381" t="s">
        <v>0</v>
      </c>
      <c r="B11" s="775"/>
      <c r="C11" s="383"/>
      <c r="D11" s="860" t="s">
        <v>89</v>
      </c>
      <c r="E11" s="863" t="s">
        <v>92</v>
      </c>
      <c r="F11" s="196" t="s">
        <v>178</v>
      </c>
      <c r="G11" s="168" t="s">
        <v>179</v>
      </c>
      <c r="H11" s="169" t="s">
        <v>180</v>
      </c>
      <c r="I11" s="170" t="s">
        <v>180</v>
      </c>
      <c r="J11" s="222" t="s">
        <v>182</v>
      </c>
      <c r="K11" s="172" t="s">
        <v>182</v>
      </c>
    </row>
    <row r="12" spans="1:11" ht="21.75" customHeight="1" thickBot="1" x14ac:dyDescent="0.3">
      <c r="A12" s="384" t="s">
        <v>1</v>
      </c>
      <c r="B12" s="780" t="s">
        <v>630</v>
      </c>
      <c r="C12" s="386" t="s">
        <v>354</v>
      </c>
      <c r="D12" s="862"/>
      <c r="E12" s="865"/>
      <c r="F12" s="197" t="s">
        <v>10</v>
      </c>
      <c r="G12" s="174" t="s">
        <v>10</v>
      </c>
      <c r="H12" s="175" t="s">
        <v>183</v>
      </c>
      <c r="I12" s="176" t="s">
        <v>183</v>
      </c>
      <c r="J12" s="223" t="s">
        <v>10</v>
      </c>
      <c r="K12" s="178" t="s">
        <v>183</v>
      </c>
    </row>
    <row r="13" spans="1:11" x14ac:dyDescent="0.25">
      <c r="A13" s="471">
        <v>2</v>
      </c>
      <c r="B13" s="482" t="s">
        <v>518</v>
      </c>
      <c r="C13" s="431">
        <v>32359</v>
      </c>
      <c r="D13" s="431">
        <v>291</v>
      </c>
      <c r="E13" s="394">
        <v>58200</v>
      </c>
      <c r="F13" s="204"/>
      <c r="G13" s="186"/>
      <c r="H13" s="206">
        <f t="shared" ref="H13:H14" si="1">F13*G13</f>
        <v>0</v>
      </c>
      <c r="I13" s="207">
        <f>H13*1.25</f>
        <v>0</v>
      </c>
      <c r="J13" s="208">
        <f>D13-G13</f>
        <v>291</v>
      </c>
      <c r="K13" s="249">
        <f>E13-I13</f>
        <v>58200</v>
      </c>
    </row>
    <row r="14" spans="1:11" ht="16.5" thickBot="1" x14ac:dyDescent="0.3">
      <c r="A14" s="475"/>
      <c r="B14" s="403"/>
      <c r="C14" s="623"/>
      <c r="D14" s="404"/>
      <c r="E14" s="427"/>
      <c r="F14" s="214"/>
      <c r="G14" s="251"/>
      <c r="H14" s="216">
        <f t="shared" si="1"/>
        <v>0</v>
      </c>
      <c r="I14" s="217">
        <f>H14*1.25</f>
        <v>0</v>
      </c>
      <c r="J14" s="254">
        <f>D14-G14</f>
        <v>0</v>
      </c>
      <c r="K14" s="253">
        <f>E14-I14</f>
        <v>0</v>
      </c>
    </row>
    <row r="15" spans="1:11" ht="19.5" thickBot="1" x14ac:dyDescent="0.35">
      <c r="A15" s="429"/>
      <c r="B15" s="429"/>
      <c r="C15" s="408">
        <v>32359</v>
      </c>
      <c r="D15" s="487" t="s">
        <v>180</v>
      </c>
      <c r="E15" s="569">
        <f>SUM(E13:E14)</f>
        <v>58200</v>
      </c>
      <c r="H15" s="570">
        <f>SUM(H13:H14)</f>
        <v>0</v>
      </c>
      <c r="I15" s="570">
        <f>SUM(I13:I14)</f>
        <v>0</v>
      </c>
      <c r="K15" s="571">
        <f>SUM(K13:K14)</f>
        <v>58200</v>
      </c>
    </row>
  </sheetData>
  <mergeCells count="10">
    <mergeCell ref="A10:E10"/>
    <mergeCell ref="F10:H10"/>
    <mergeCell ref="J10:K10"/>
    <mergeCell ref="D11:D12"/>
    <mergeCell ref="E11:E12"/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" sqref="F1"/>
    </sheetView>
  </sheetViews>
  <sheetFormatPr defaultRowHeight="15" x14ac:dyDescent="0.25"/>
  <cols>
    <col min="1" max="1" width="4.28515625" style="248" customWidth="1"/>
    <col min="2" max="2" width="33.42578125" style="164" customWidth="1"/>
    <col min="3" max="3" width="9.28515625" style="164" customWidth="1"/>
    <col min="4" max="4" width="10.140625" style="164" customWidth="1"/>
    <col min="5" max="5" width="14.140625" style="164" customWidth="1"/>
    <col min="6" max="7" width="9.140625" style="164"/>
    <col min="8" max="9" width="14" style="164" customWidth="1"/>
    <col min="10" max="10" width="9.85546875" style="164" customWidth="1"/>
    <col min="11" max="11" width="13.57031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70" t="s">
        <v>495</v>
      </c>
      <c r="B2" s="871"/>
      <c r="C2" s="871"/>
      <c r="D2" s="871"/>
      <c r="E2" s="890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619" t="s">
        <v>0</v>
      </c>
      <c r="B3" s="775"/>
      <c r="C3" s="620"/>
      <c r="D3" s="894" t="s">
        <v>89</v>
      </c>
      <c r="E3" s="896" t="s">
        <v>92</v>
      </c>
      <c r="F3" s="196"/>
      <c r="G3" s="168" t="s">
        <v>179</v>
      </c>
      <c r="H3" s="169" t="s">
        <v>180</v>
      </c>
      <c r="I3" s="169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621" t="s">
        <v>1</v>
      </c>
      <c r="B4" s="780" t="s">
        <v>630</v>
      </c>
      <c r="C4" s="622" t="s">
        <v>354</v>
      </c>
      <c r="D4" s="895"/>
      <c r="E4" s="897"/>
      <c r="F4" s="197"/>
      <c r="G4" s="174" t="s">
        <v>10</v>
      </c>
      <c r="H4" s="175" t="s">
        <v>183</v>
      </c>
      <c r="I4" s="175" t="s">
        <v>183</v>
      </c>
      <c r="J4" s="223" t="s">
        <v>10</v>
      </c>
      <c r="K4" s="178" t="s">
        <v>183</v>
      </c>
    </row>
    <row r="5" spans="1:11" x14ac:dyDescent="0.25">
      <c r="A5" s="624" t="s">
        <v>4</v>
      </c>
      <c r="B5" s="625" t="s">
        <v>493</v>
      </c>
      <c r="C5" s="626">
        <v>323611</v>
      </c>
      <c r="D5" s="627">
        <v>100</v>
      </c>
      <c r="E5" s="628">
        <v>14000</v>
      </c>
      <c r="F5" s="610"/>
      <c r="G5" s="199"/>
      <c r="H5" s="200">
        <f>I5</f>
        <v>0</v>
      </c>
      <c r="I5" s="629"/>
      <c r="J5" s="202">
        <f t="shared" ref="J5:K9" si="0">D5-G5</f>
        <v>100</v>
      </c>
      <c r="K5" s="203">
        <f t="shared" si="0"/>
        <v>14000</v>
      </c>
    </row>
    <row r="6" spans="1:11" x14ac:dyDescent="0.25">
      <c r="A6" s="630" t="s">
        <v>7</v>
      </c>
      <c r="B6" s="631" t="s">
        <v>476</v>
      </c>
      <c r="C6" s="632">
        <v>323612</v>
      </c>
      <c r="D6" s="633">
        <v>36</v>
      </c>
      <c r="E6" s="634">
        <v>18000</v>
      </c>
      <c r="F6" s="635"/>
      <c r="G6" s="186"/>
      <c r="H6" s="206">
        <f>I6</f>
        <v>0</v>
      </c>
      <c r="I6" s="636"/>
      <c r="J6" s="208">
        <f t="shared" si="0"/>
        <v>36</v>
      </c>
      <c r="K6" s="249">
        <f t="shared" si="0"/>
        <v>18000</v>
      </c>
    </row>
    <row r="7" spans="1:11" x14ac:dyDescent="0.25">
      <c r="A7" s="630" t="s">
        <v>9</v>
      </c>
      <c r="B7" s="631" t="s">
        <v>477</v>
      </c>
      <c r="C7" s="632">
        <v>323612</v>
      </c>
      <c r="D7" s="633">
        <v>8</v>
      </c>
      <c r="E7" s="634">
        <v>3000</v>
      </c>
      <c r="F7" s="635"/>
      <c r="G7" s="186"/>
      <c r="H7" s="206">
        <f t="shared" ref="H7:H8" si="1">I7</f>
        <v>0</v>
      </c>
      <c r="I7" s="636"/>
      <c r="J7" s="208">
        <f t="shared" si="0"/>
        <v>8</v>
      </c>
      <c r="K7" s="249">
        <f t="shared" si="0"/>
        <v>3000</v>
      </c>
    </row>
    <row r="8" spans="1:11" x14ac:dyDescent="0.25">
      <c r="A8" s="630"/>
      <c r="B8" s="631"/>
      <c r="C8" s="637"/>
      <c r="D8" s="632"/>
      <c r="E8" s="634"/>
      <c r="F8" s="635"/>
      <c r="G8" s="186"/>
      <c r="H8" s="206">
        <f t="shared" si="1"/>
        <v>0</v>
      </c>
      <c r="I8" s="636"/>
      <c r="J8" s="208">
        <f t="shared" si="0"/>
        <v>0</v>
      </c>
      <c r="K8" s="249">
        <f t="shared" si="0"/>
        <v>0</v>
      </c>
    </row>
    <row r="9" spans="1:11" ht="15.75" thickBot="1" x14ac:dyDescent="0.3">
      <c r="A9" s="638"/>
      <c r="B9" s="639"/>
      <c r="C9" s="640"/>
      <c r="D9" s="641"/>
      <c r="E9" s="642"/>
      <c r="F9" s="643"/>
      <c r="G9" s="251"/>
      <c r="H9" s="216">
        <f>I9</f>
        <v>0</v>
      </c>
      <c r="I9" s="644"/>
      <c r="J9" s="218">
        <f t="shared" si="0"/>
        <v>0</v>
      </c>
      <c r="K9" s="252">
        <f t="shared" si="0"/>
        <v>0</v>
      </c>
    </row>
    <row r="10" spans="1:11" ht="16.5" thickBot="1" x14ac:dyDescent="0.3">
      <c r="A10" s="645"/>
      <c r="B10" s="614"/>
      <c r="C10" s="615">
        <v>32361</v>
      </c>
      <c r="D10" s="616" t="s">
        <v>180</v>
      </c>
      <c r="E10" s="646">
        <f>SUM(E5:E9)</f>
        <v>35000</v>
      </c>
      <c r="H10" s="647">
        <f>SUM(H5:H9)</f>
        <v>0</v>
      </c>
      <c r="I10" s="647">
        <f>SUM(I5:I9)</f>
        <v>0</v>
      </c>
      <c r="K10" s="648">
        <f>SUM(K5:K9)</f>
        <v>35000</v>
      </c>
    </row>
    <row r="12" spans="1:11" ht="15.75" thickBot="1" x14ac:dyDescent="0.3"/>
    <row r="13" spans="1:11" ht="15.75" thickBot="1" x14ac:dyDescent="0.3">
      <c r="A13" s="870" t="s">
        <v>496</v>
      </c>
      <c r="B13" s="871"/>
      <c r="C13" s="871"/>
      <c r="D13" s="871"/>
      <c r="E13" s="890"/>
      <c r="F13" s="851" t="s">
        <v>309</v>
      </c>
      <c r="G13" s="852"/>
      <c r="H13" s="853"/>
      <c r="I13" s="166" t="s">
        <v>310</v>
      </c>
      <c r="J13" s="842" t="s">
        <v>185</v>
      </c>
      <c r="K13" s="843"/>
    </row>
    <row r="14" spans="1:11" ht="17.25" customHeight="1" x14ac:dyDescent="0.25">
      <c r="A14" s="619" t="s">
        <v>0</v>
      </c>
      <c r="B14" s="775"/>
      <c r="C14" s="620" t="s">
        <v>2</v>
      </c>
      <c r="D14" s="894" t="s">
        <v>89</v>
      </c>
      <c r="E14" s="896" t="s">
        <v>92</v>
      </c>
      <c r="F14" s="196"/>
      <c r="G14" s="168" t="s">
        <v>179</v>
      </c>
      <c r="H14" s="169" t="s">
        <v>180</v>
      </c>
      <c r="I14" s="169" t="s">
        <v>180</v>
      </c>
      <c r="J14" s="222" t="s">
        <v>182</v>
      </c>
      <c r="K14" s="172" t="s">
        <v>182</v>
      </c>
    </row>
    <row r="15" spans="1:11" ht="21.75" customHeight="1" thickBot="1" x14ac:dyDescent="0.3">
      <c r="A15" s="621" t="s">
        <v>1</v>
      </c>
      <c r="B15" s="780" t="s">
        <v>630</v>
      </c>
      <c r="C15" s="622" t="s">
        <v>3</v>
      </c>
      <c r="D15" s="895"/>
      <c r="E15" s="897"/>
      <c r="F15" s="197"/>
      <c r="G15" s="174" t="s">
        <v>10</v>
      </c>
      <c r="H15" s="175" t="s">
        <v>183</v>
      </c>
      <c r="I15" s="175" t="s">
        <v>183</v>
      </c>
      <c r="J15" s="223" t="s">
        <v>10</v>
      </c>
      <c r="K15" s="178" t="s">
        <v>183</v>
      </c>
    </row>
    <row r="16" spans="1:11" x14ac:dyDescent="0.25">
      <c r="A16" s="624" t="s">
        <v>4</v>
      </c>
      <c r="B16" s="625" t="s">
        <v>141</v>
      </c>
      <c r="C16" s="626" t="s">
        <v>10</v>
      </c>
      <c r="D16" s="627">
        <v>40</v>
      </c>
      <c r="E16" s="628">
        <v>2750</v>
      </c>
      <c r="F16" s="610"/>
      <c r="G16" s="199"/>
      <c r="H16" s="200">
        <f>I16</f>
        <v>0</v>
      </c>
      <c r="I16" s="629"/>
      <c r="J16" s="202">
        <f t="shared" ref="J16:K19" si="2">D16-G16</f>
        <v>40</v>
      </c>
      <c r="K16" s="203">
        <f t="shared" si="2"/>
        <v>2750</v>
      </c>
    </row>
    <row r="17" spans="1:11" x14ac:dyDescent="0.25">
      <c r="A17" s="630" t="s">
        <v>7</v>
      </c>
      <c r="B17" s="631" t="s">
        <v>142</v>
      </c>
      <c r="C17" s="632" t="s">
        <v>10</v>
      </c>
      <c r="D17" s="633">
        <v>4</v>
      </c>
      <c r="E17" s="634">
        <v>250</v>
      </c>
      <c r="F17" s="635"/>
      <c r="G17" s="186"/>
      <c r="H17" s="206">
        <f>I17</f>
        <v>0</v>
      </c>
      <c r="I17" s="636"/>
      <c r="J17" s="208">
        <f t="shared" si="2"/>
        <v>4</v>
      </c>
      <c r="K17" s="249">
        <f t="shared" si="2"/>
        <v>250</v>
      </c>
    </row>
    <row r="18" spans="1:11" x14ac:dyDescent="0.25">
      <c r="A18" s="630"/>
      <c r="B18" s="631"/>
      <c r="C18" s="637"/>
      <c r="D18" s="632"/>
      <c r="E18" s="634"/>
      <c r="F18" s="635"/>
      <c r="G18" s="186"/>
      <c r="H18" s="206">
        <f t="shared" ref="H18" si="3">I18</f>
        <v>0</v>
      </c>
      <c r="I18" s="636"/>
      <c r="J18" s="208">
        <f t="shared" si="2"/>
        <v>0</v>
      </c>
      <c r="K18" s="249">
        <f t="shared" si="2"/>
        <v>0</v>
      </c>
    </row>
    <row r="19" spans="1:11" ht="15.75" thickBot="1" x14ac:dyDescent="0.3">
      <c r="A19" s="638"/>
      <c r="B19" s="639"/>
      <c r="C19" s="640"/>
      <c r="D19" s="641"/>
      <c r="E19" s="642"/>
      <c r="F19" s="643"/>
      <c r="G19" s="251"/>
      <c r="H19" s="216">
        <f>I19</f>
        <v>0</v>
      </c>
      <c r="I19" s="644"/>
      <c r="J19" s="218">
        <f t="shared" si="2"/>
        <v>0</v>
      </c>
      <c r="K19" s="252">
        <f t="shared" si="2"/>
        <v>0</v>
      </c>
    </row>
    <row r="20" spans="1:11" ht="16.5" thickBot="1" x14ac:dyDescent="0.3">
      <c r="A20" s="645"/>
      <c r="B20" s="614"/>
      <c r="C20" s="615">
        <v>32363</v>
      </c>
      <c r="D20" s="616" t="s">
        <v>180</v>
      </c>
      <c r="E20" s="646">
        <f>SUM(E16:E19)</f>
        <v>3000</v>
      </c>
      <c r="H20" s="647">
        <f>SUM(H16:H19)</f>
        <v>0</v>
      </c>
      <c r="I20" s="647">
        <f>SUM(I16:I19)</f>
        <v>0</v>
      </c>
      <c r="K20" s="648">
        <f>SUM(K16:K19)</f>
        <v>3000</v>
      </c>
    </row>
  </sheetData>
  <mergeCells count="10">
    <mergeCell ref="A13:E13"/>
    <mergeCell ref="F13:H13"/>
    <mergeCell ref="J13:K13"/>
    <mergeCell ref="D14:D15"/>
    <mergeCell ref="E14:E15"/>
    <mergeCell ref="J2:K2"/>
    <mergeCell ref="D3:D4"/>
    <mergeCell ref="E3:E4"/>
    <mergeCell ref="A2:E2"/>
    <mergeCell ref="F2:H2"/>
  </mergeCells>
  <phoneticPr fontId="4" type="noConversion"/>
  <pageMargins left="0.31496062992125984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4" sqref="A14:D14"/>
    </sheetView>
  </sheetViews>
  <sheetFormatPr defaultRowHeight="15" x14ac:dyDescent="0.25"/>
  <cols>
    <col min="1" max="1" width="7.42578125" customWidth="1"/>
    <col min="2" max="2" width="30.42578125" customWidth="1"/>
    <col min="3" max="3" width="11.140625" customWidth="1"/>
    <col min="4" max="4" width="13.85546875" customWidth="1"/>
    <col min="5" max="5" width="9" style="46" customWidth="1"/>
    <col min="6" max="8" width="11.140625" style="46" customWidth="1"/>
    <col min="9" max="9" width="10.5703125" style="35" customWidth="1"/>
    <col min="10" max="10" width="11.140625" style="35" customWidth="1"/>
  </cols>
  <sheetData>
    <row r="1" spans="1:10" ht="15.75" thickBot="1" x14ac:dyDescent="0.3"/>
    <row r="2" spans="1:10" ht="15.75" thickBot="1" x14ac:dyDescent="0.3">
      <c r="A2" s="900" t="s">
        <v>497</v>
      </c>
      <c r="B2" s="901"/>
      <c r="C2" s="901"/>
      <c r="D2" s="902"/>
      <c r="E2" s="903" t="s">
        <v>309</v>
      </c>
      <c r="F2" s="904"/>
      <c r="G2" s="904"/>
      <c r="H2" s="86" t="s">
        <v>310</v>
      </c>
      <c r="I2" s="905" t="s">
        <v>185</v>
      </c>
      <c r="J2" s="906"/>
    </row>
    <row r="3" spans="1:10" ht="17.25" customHeight="1" x14ac:dyDescent="0.25">
      <c r="A3" s="100" t="s">
        <v>0</v>
      </c>
      <c r="B3" s="775"/>
      <c r="C3" s="907" t="s">
        <v>89</v>
      </c>
      <c r="D3" s="898" t="s">
        <v>181</v>
      </c>
      <c r="E3" s="3"/>
      <c r="F3" s="4" t="s">
        <v>179</v>
      </c>
      <c r="G3" s="3" t="s">
        <v>180</v>
      </c>
      <c r="H3" s="31" t="s">
        <v>180</v>
      </c>
      <c r="I3" s="29" t="s">
        <v>182</v>
      </c>
      <c r="J3" s="39" t="s">
        <v>182</v>
      </c>
    </row>
    <row r="4" spans="1:10" ht="21.75" customHeight="1" thickBot="1" x14ac:dyDescent="0.3">
      <c r="A4" s="102" t="s">
        <v>1</v>
      </c>
      <c r="B4" s="780" t="s">
        <v>630</v>
      </c>
      <c r="C4" s="908"/>
      <c r="D4" s="899"/>
      <c r="E4" s="11"/>
      <c r="F4" s="12" t="s">
        <v>10</v>
      </c>
      <c r="G4" s="11" t="s">
        <v>183</v>
      </c>
      <c r="H4" s="32" t="s">
        <v>183</v>
      </c>
      <c r="I4" s="30" t="s">
        <v>203</v>
      </c>
      <c r="J4" s="40" t="s">
        <v>183</v>
      </c>
    </row>
    <row r="5" spans="1:10" ht="15.75" thickBot="1" x14ac:dyDescent="0.3">
      <c r="A5" s="660" t="s">
        <v>4</v>
      </c>
      <c r="B5" s="661" t="s">
        <v>177</v>
      </c>
      <c r="C5" s="662">
        <v>12</v>
      </c>
      <c r="D5" s="663">
        <v>15000</v>
      </c>
      <c r="E5" s="38"/>
      <c r="F5" s="126"/>
      <c r="G5" s="121">
        <f>H5/1.25</f>
        <v>0</v>
      </c>
      <c r="H5" s="125"/>
      <c r="I5" s="41">
        <f>C5-F5</f>
        <v>12</v>
      </c>
      <c r="J5" s="42">
        <f>D5-H5</f>
        <v>15000</v>
      </c>
    </row>
    <row r="6" spans="1:10" ht="16.5" thickBot="1" x14ac:dyDescent="0.3">
      <c r="A6" s="555">
        <v>32379</v>
      </c>
      <c r="B6" s="664" t="s">
        <v>180</v>
      </c>
      <c r="C6" s="665">
        <f>SUM(C3:C5)</f>
        <v>12</v>
      </c>
      <c r="D6" s="666">
        <f t="shared" ref="D6:J6" si="0">D5</f>
        <v>15000</v>
      </c>
      <c r="E6" s="123">
        <f t="shared" si="0"/>
        <v>0</v>
      </c>
      <c r="F6" s="123">
        <f t="shared" si="0"/>
        <v>0</v>
      </c>
      <c r="G6" s="122">
        <f t="shared" si="0"/>
        <v>0</v>
      </c>
      <c r="H6" s="33">
        <f t="shared" si="0"/>
        <v>0</v>
      </c>
      <c r="I6" s="124">
        <f t="shared" si="0"/>
        <v>12</v>
      </c>
      <c r="J6" s="45">
        <f t="shared" si="0"/>
        <v>15000</v>
      </c>
    </row>
    <row r="7" spans="1:10" x14ac:dyDescent="0.25">
      <c r="E7" s="36"/>
      <c r="F7" s="37"/>
      <c r="G7" s="37"/>
      <c r="H7" s="37"/>
      <c r="I7" s="43"/>
      <c r="J7" s="44"/>
    </row>
    <row r="8" spans="1:10" ht="15.75" thickBot="1" x14ac:dyDescent="0.3"/>
    <row r="9" spans="1:10" ht="15.75" thickBot="1" x14ac:dyDescent="0.3">
      <c r="A9" s="900" t="s">
        <v>525</v>
      </c>
      <c r="B9" s="901"/>
      <c r="C9" s="901"/>
      <c r="D9" s="902"/>
      <c r="E9" s="903" t="s">
        <v>309</v>
      </c>
      <c r="F9" s="904"/>
      <c r="G9" s="904"/>
      <c r="H9" s="86" t="s">
        <v>310</v>
      </c>
      <c r="I9" s="905" t="s">
        <v>185</v>
      </c>
      <c r="J9" s="906"/>
    </row>
    <row r="10" spans="1:10" ht="17.25" customHeight="1" x14ac:dyDescent="0.25">
      <c r="A10" s="100" t="s">
        <v>0</v>
      </c>
      <c r="B10" s="775"/>
      <c r="C10" s="907" t="s">
        <v>89</v>
      </c>
      <c r="D10" s="898" t="s">
        <v>181</v>
      </c>
      <c r="E10" s="3"/>
      <c r="F10" s="4" t="s">
        <v>179</v>
      </c>
      <c r="G10" s="3" t="s">
        <v>180</v>
      </c>
      <c r="H10" s="31" t="s">
        <v>180</v>
      </c>
      <c r="I10" s="29" t="s">
        <v>182</v>
      </c>
      <c r="J10" s="39" t="s">
        <v>182</v>
      </c>
    </row>
    <row r="11" spans="1:10" ht="21.75" customHeight="1" thickBot="1" x14ac:dyDescent="0.3">
      <c r="A11" s="102" t="s">
        <v>1</v>
      </c>
      <c r="B11" s="780" t="s">
        <v>630</v>
      </c>
      <c r="C11" s="908"/>
      <c r="D11" s="899"/>
      <c r="E11" s="11"/>
      <c r="F11" s="12" t="s">
        <v>10</v>
      </c>
      <c r="G11" s="11" t="s">
        <v>183</v>
      </c>
      <c r="H11" s="32" t="s">
        <v>183</v>
      </c>
      <c r="I11" s="30" t="s">
        <v>203</v>
      </c>
      <c r="J11" s="40" t="s">
        <v>183</v>
      </c>
    </row>
    <row r="12" spans="1:10" x14ac:dyDescent="0.25">
      <c r="A12" s="667" t="s">
        <v>4</v>
      </c>
      <c r="B12" s="668" t="s">
        <v>526</v>
      </c>
      <c r="C12" s="669">
        <v>6</v>
      </c>
      <c r="D12" s="670">
        <v>4800</v>
      </c>
      <c r="E12" s="130"/>
      <c r="F12" s="652"/>
      <c r="G12" s="653">
        <f>H12</f>
        <v>0</v>
      </c>
      <c r="H12" s="654"/>
      <c r="I12" s="132">
        <f>C12-F12</f>
        <v>6</v>
      </c>
      <c r="J12" s="655">
        <f>D12-H12</f>
        <v>4800</v>
      </c>
    </row>
    <row r="13" spans="1:10" x14ac:dyDescent="0.25">
      <c r="A13" s="158" t="s">
        <v>7</v>
      </c>
      <c r="B13" s="567" t="s">
        <v>527</v>
      </c>
      <c r="C13" s="671">
        <v>5</v>
      </c>
      <c r="D13" s="672">
        <v>6480</v>
      </c>
      <c r="E13" s="47"/>
      <c r="F13" s="656"/>
      <c r="G13" s="657">
        <f>H13</f>
        <v>0</v>
      </c>
      <c r="H13" s="658"/>
      <c r="I13" s="51">
        <f>C13-F13</f>
        <v>5</v>
      </c>
      <c r="J13" s="659">
        <f>D13-H13</f>
        <v>6480</v>
      </c>
    </row>
    <row r="14" spans="1:10" x14ac:dyDescent="0.25">
      <c r="A14" s="158"/>
      <c r="B14" s="567"/>
      <c r="C14" s="671"/>
      <c r="D14" s="672"/>
      <c r="E14" s="47"/>
      <c r="F14" s="656"/>
      <c r="G14" s="657">
        <f>H14</f>
        <v>0</v>
      </c>
      <c r="H14" s="658"/>
      <c r="I14" s="51">
        <f>C14-F14</f>
        <v>0</v>
      </c>
      <c r="J14" s="659">
        <f>D14-H14</f>
        <v>0</v>
      </c>
    </row>
    <row r="15" spans="1:10" ht="15.75" thickBot="1" x14ac:dyDescent="0.3">
      <c r="A15" s="673"/>
      <c r="B15" s="674"/>
      <c r="C15" s="675"/>
      <c r="D15" s="676"/>
      <c r="E15" s="134"/>
      <c r="F15" s="113"/>
      <c r="G15" s="649">
        <f>H15</f>
        <v>0</v>
      </c>
      <c r="H15" s="650"/>
      <c r="I15" s="136">
        <f>C15-F15</f>
        <v>0</v>
      </c>
      <c r="J15" s="651">
        <f>D15-H15</f>
        <v>0</v>
      </c>
    </row>
    <row r="16" spans="1:10" ht="16.5" thickBot="1" x14ac:dyDescent="0.3">
      <c r="A16" s="555">
        <v>32372</v>
      </c>
      <c r="B16" s="664" t="s">
        <v>180</v>
      </c>
      <c r="C16" s="665">
        <f>SUM(C12:C15)</f>
        <v>11</v>
      </c>
      <c r="D16" s="526">
        <f>SUM(D12:D15)</f>
        <v>11280</v>
      </c>
      <c r="E16" s="123"/>
      <c r="F16" s="123">
        <f>SUM(F12:F15)</f>
        <v>0</v>
      </c>
      <c r="G16" s="122">
        <f>SUM(G12:G15)</f>
        <v>0</v>
      </c>
      <c r="H16" s="33">
        <f>SUM(H12:H15)</f>
        <v>0</v>
      </c>
      <c r="I16" s="124">
        <f>SUM(I12:I15)</f>
        <v>11</v>
      </c>
      <c r="J16" s="45">
        <f>SUM(J12:J15)</f>
        <v>11280</v>
      </c>
    </row>
  </sheetData>
  <mergeCells count="10">
    <mergeCell ref="I2:J2"/>
    <mergeCell ref="C3:C4"/>
    <mergeCell ref="D3:D4"/>
    <mergeCell ref="A2:D2"/>
    <mergeCell ref="E2:G2"/>
    <mergeCell ref="D10:D11"/>
    <mergeCell ref="A9:D9"/>
    <mergeCell ref="E9:G9"/>
    <mergeCell ref="I9:J9"/>
    <mergeCell ref="C10:C11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MAŽURANIĆ"SIBINJ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1" sqref="F1"/>
    </sheetView>
  </sheetViews>
  <sheetFormatPr defaultRowHeight="15" x14ac:dyDescent="0.25"/>
  <cols>
    <col min="1" max="1" width="4.140625" style="2" customWidth="1"/>
    <col min="2" max="2" width="33" customWidth="1"/>
    <col min="3" max="3" width="9.5703125" customWidth="1"/>
    <col min="4" max="4" width="11.140625" customWidth="1"/>
    <col min="5" max="5" width="13.140625" customWidth="1"/>
    <col min="6" max="6" width="9.85546875" customWidth="1"/>
    <col min="7" max="7" width="9.7109375" customWidth="1"/>
    <col min="8" max="9" width="13.140625" customWidth="1"/>
    <col min="10" max="10" width="11.28515625" customWidth="1"/>
    <col min="11" max="11" width="13" customWidth="1"/>
  </cols>
  <sheetData>
    <row r="1" spans="1:11" ht="15.75" thickBot="1" x14ac:dyDescent="0.3"/>
    <row r="2" spans="1:11" ht="15.75" thickBot="1" x14ac:dyDescent="0.3">
      <c r="A2" s="900" t="s">
        <v>501</v>
      </c>
      <c r="B2" s="901"/>
      <c r="C2" s="901"/>
      <c r="D2" s="901"/>
      <c r="E2" s="902"/>
      <c r="F2" s="903" t="s">
        <v>309</v>
      </c>
      <c r="G2" s="904"/>
      <c r="H2" s="904"/>
      <c r="I2" s="86" t="s">
        <v>310</v>
      </c>
      <c r="J2" s="905" t="s">
        <v>185</v>
      </c>
      <c r="K2" s="906"/>
    </row>
    <row r="3" spans="1:11" ht="17.25" customHeight="1" x14ac:dyDescent="0.25">
      <c r="A3" s="100" t="s">
        <v>0</v>
      </c>
      <c r="B3" s="775"/>
      <c r="C3" s="101"/>
      <c r="D3" s="909" t="s">
        <v>89</v>
      </c>
      <c r="E3" s="911" t="s">
        <v>181</v>
      </c>
      <c r="F3" s="3"/>
      <c r="G3" s="4" t="s">
        <v>179</v>
      </c>
      <c r="H3" s="3" t="s">
        <v>180</v>
      </c>
      <c r="I3" s="31" t="s">
        <v>180</v>
      </c>
      <c r="J3" s="138" t="s">
        <v>182</v>
      </c>
      <c r="K3" s="39" t="s">
        <v>182</v>
      </c>
    </row>
    <row r="4" spans="1:11" ht="21.75" customHeight="1" thickBot="1" x14ac:dyDescent="0.3">
      <c r="A4" s="102" t="s">
        <v>1</v>
      </c>
      <c r="B4" s="780" t="s">
        <v>630</v>
      </c>
      <c r="C4" s="103" t="s">
        <v>90</v>
      </c>
      <c r="D4" s="910"/>
      <c r="E4" s="912"/>
      <c r="F4" s="11"/>
      <c r="G4" s="12" t="s">
        <v>10</v>
      </c>
      <c r="H4" s="11" t="s">
        <v>183</v>
      </c>
      <c r="I4" s="32" t="s">
        <v>183</v>
      </c>
      <c r="J4" s="139" t="s">
        <v>113</v>
      </c>
      <c r="K4" s="40" t="s">
        <v>183</v>
      </c>
    </row>
    <row r="5" spans="1:11" ht="16.5" customHeight="1" x14ac:dyDescent="0.25">
      <c r="A5" s="667">
        <v>1</v>
      </c>
      <c r="B5" s="677" t="s">
        <v>500</v>
      </c>
      <c r="C5" s="678" t="s">
        <v>499</v>
      </c>
      <c r="D5" s="679">
        <v>4</v>
      </c>
      <c r="E5" s="680">
        <v>1500</v>
      </c>
      <c r="F5" s="130"/>
      <c r="G5" s="140"/>
      <c r="H5" s="131">
        <f>I5/1.25</f>
        <v>0</v>
      </c>
      <c r="I5" s="143"/>
      <c r="J5" s="132">
        <f>D5-G5</f>
        <v>4</v>
      </c>
      <c r="K5" s="133">
        <f>E5-I5</f>
        <v>1500</v>
      </c>
    </row>
    <row r="6" spans="1:11" ht="16.5" customHeight="1" x14ac:dyDescent="0.25">
      <c r="A6" s="158">
        <v>2</v>
      </c>
      <c r="B6" s="681" t="s">
        <v>152</v>
      </c>
      <c r="C6" s="682" t="s">
        <v>499</v>
      </c>
      <c r="D6" s="683">
        <v>4</v>
      </c>
      <c r="E6" s="684">
        <v>1000</v>
      </c>
      <c r="F6" s="47"/>
      <c r="G6" s="112"/>
      <c r="H6" s="127">
        <f>I6/1.25</f>
        <v>0</v>
      </c>
      <c r="I6" s="144"/>
      <c r="J6" s="51">
        <f>D6-G6</f>
        <v>4</v>
      </c>
      <c r="K6" s="48">
        <f>E6-I6</f>
        <v>1000</v>
      </c>
    </row>
    <row r="7" spans="1:11" ht="16.5" customHeight="1" thickBot="1" x14ac:dyDescent="0.3">
      <c r="A7" s="159"/>
      <c r="B7" s="160"/>
      <c r="C7" s="160"/>
      <c r="D7" s="685"/>
      <c r="E7" s="686"/>
      <c r="F7" s="49"/>
      <c r="G7" s="151"/>
      <c r="H7" s="128">
        <f>I7/1.25</f>
        <v>0</v>
      </c>
      <c r="I7" s="115"/>
      <c r="J7" s="52">
        <f>D7-G7</f>
        <v>0</v>
      </c>
      <c r="K7" s="50">
        <f>E7-I7</f>
        <v>0</v>
      </c>
    </row>
    <row r="8" spans="1:11" ht="16.5" thickBot="1" x14ac:dyDescent="0.3">
      <c r="A8" s="553"/>
      <c r="B8" s="687"/>
      <c r="C8" s="524">
        <v>32381</v>
      </c>
      <c r="D8" s="525" t="s">
        <v>180</v>
      </c>
      <c r="E8" s="554">
        <f>SUM(E5:E7)</f>
        <v>2500</v>
      </c>
      <c r="F8" s="146"/>
      <c r="G8" s="147">
        <f>SUM(G5:G7)</f>
        <v>0</v>
      </c>
      <c r="H8" s="148">
        <f>SUM(H5:H7)</f>
        <v>0</v>
      </c>
      <c r="I8" s="24">
        <f>SUM(I5:I7)</f>
        <v>0</v>
      </c>
      <c r="J8" s="149">
        <f>SUM(J5:J7)</f>
        <v>8</v>
      </c>
      <c r="K8" s="150">
        <f>SUM(K5:K7)</f>
        <v>2500</v>
      </c>
    </row>
    <row r="10" spans="1:11" ht="15.75" thickBot="1" x14ac:dyDescent="0.3"/>
    <row r="11" spans="1:11" ht="15.75" thickBot="1" x14ac:dyDescent="0.3">
      <c r="A11" s="900" t="s">
        <v>503</v>
      </c>
      <c r="B11" s="901"/>
      <c r="C11" s="901"/>
      <c r="D11" s="901"/>
      <c r="E11" s="902"/>
      <c r="F11" s="903" t="s">
        <v>309</v>
      </c>
      <c r="G11" s="904"/>
      <c r="H11" s="904"/>
      <c r="I11" s="86" t="s">
        <v>310</v>
      </c>
      <c r="J11" s="905" t="s">
        <v>185</v>
      </c>
      <c r="K11" s="906"/>
    </row>
    <row r="12" spans="1:11" ht="17.25" customHeight="1" x14ac:dyDescent="0.25">
      <c r="A12" s="100" t="s">
        <v>0</v>
      </c>
      <c r="B12" s="775"/>
      <c r="C12" s="101"/>
      <c r="D12" s="909" t="s">
        <v>89</v>
      </c>
      <c r="E12" s="911" t="s">
        <v>181</v>
      </c>
      <c r="F12" s="3"/>
      <c r="G12" s="4" t="s">
        <v>179</v>
      </c>
      <c r="H12" s="3" t="s">
        <v>180</v>
      </c>
      <c r="I12" s="31" t="s">
        <v>180</v>
      </c>
      <c r="J12" s="138" t="s">
        <v>182</v>
      </c>
      <c r="K12" s="39" t="s">
        <v>182</v>
      </c>
    </row>
    <row r="13" spans="1:11" ht="21.75" customHeight="1" thickBot="1" x14ac:dyDescent="0.3">
      <c r="A13" s="102" t="s">
        <v>1</v>
      </c>
      <c r="B13" s="780" t="s">
        <v>630</v>
      </c>
      <c r="C13" s="103" t="s">
        <v>90</v>
      </c>
      <c r="D13" s="910"/>
      <c r="E13" s="912"/>
      <c r="F13" s="11"/>
      <c r="G13" s="12" t="s">
        <v>10</v>
      </c>
      <c r="H13" s="11" t="s">
        <v>183</v>
      </c>
      <c r="I13" s="32" t="s">
        <v>183</v>
      </c>
      <c r="J13" s="139" t="s">
        <v>113</v>
      </c>
      <c r="K13" s="40" t="s">
        <v>183</v>
      </c>
    </row>
    <row r="14" spans="1:11" ht="16.5" customHeight="1" x14ac:dyDescent="0.25">
      <c r="A14" s="667">
        <v>1</v>
      </c>
      <c r="B14" s="677" t="s">
        <v>502</v>
      </c>
      <c r="C14" s="678" t="s">
        <v>499</v>
      </c>
      <c r="D14" s="679">
        <v>12</v>
      </c>
      <c r="E14" s="680">
        <v>6750</v>
      </c>
      <c r="F14" s="130"/>
      <c r="G14" s="140"/>
      <c r="H14" s="131">
        <f>I14/1.25</f>
        <v>0</v>
      </c>
      <c r="I14" s="143"/>
      <c r="J14" s="132">
        <f>D14-G14</f>
        <v>12</v>
      </c>
      <c r="K14" s="133">
        <f>E14-I14</f>
        <v>6750</v>
      </c>
    </row>
    <row r="15" spans="1:11" ht="16.5" customHeight="1" x14ac:dyDescent="0.25">
      <c r="A15" s="158">
        <v>2</v>
      </c>
      <c r="B15" s="681" t="s">
        <v>498</v>
      </c>
      <c r="C15" s="682" t="s">
        <v>499</v>
      </c>
      <c r="D15" s="683">
        <v>1</v>
      </c>
      <c r="E15" s="684">
        <v>750</v>
      </c>
      <c r="F15" s="47"/>
      <c r="G15" s="112"/>
      <c r="H15" s="127">
        <f>I15/1.25</f>
        <v>0</v>
      </c>
      <c r="I15" s="144"/>
      <c r="J15" s="51">
        <f>D15-G15</f>
        <v>1</v>
      </c>
      <c r="K15" s="48">
        <f>E15-I15</f>
        <v>750</v>
      </c>
    </row>
    <row r="16" spans="1:11" ht="16.5" customHeight="1" thickBot="1" x14ac:dyDescent="0.3">
      <c r="A16" s="673"/>
      <c r="B16" s="688"/>
      <c r="C16" s="688"/>
      <c r="D16" s="689"/>
      <c r="E16" s="690"/>
      <c r="F16" s="134"/>
      <c r="G16" s="141"/>
      <c r="H16" s="135">
        <f>I16/1.25</f>
        <v>0</v>
      </c>
      <c r="I16" s="145"/>
      <c r="J16" s="136">
        <f>D16-G16</f>
        <v>0</v>
      </c>
      <c r="K16" s="137">
        <f>E16-I16</f>
        <v>0</v>
      </c>
    </row>
    <row r="17" spans="1:11" ht="16.5" thickBot="1" x14ac:dyDescent="0.3">
      <c r="A17" s="553"/>
      <c r="B17" s="687"/>
      <c r="C17" s="524">
        <v>32389</v>
      </c>
      <c r="D17" s="525" t="s">
        <v>180</v>
      </c>
      <c r="E17" s="554">
        <f>SUM(E14:E16)</f>
        <v>7500</v>
      </c>
      <c r="F17" s="53"/>
      <c r="G17" s="142">
        <f>SUM(G14:G16)</f>
        <v>0</v>
      </c>
      <c r="H17" s="129">
        <f>SUM(H14:H16)</f>
        <v>0</v>
      </c>
      <c r="I17" s="17">
        <f>SUM(I14:I16)</f>
        <v>0</v>
      </c>
      <c r="J17" s="54">
        <f>SUM(J14:J16)</f>
        <v>13</v>
      </c>
      <c r="K17" s="55">
        <f>SUM(K14:K16)</f>
        <v>7500</v>
      </c>
    </row>
  </sheetData>
  <mergeCells count="10">
    <mergeCell ref="J11:K11"/>
    <mergeCell ref="J2:K2"/>
    <mergeCell ref="D3:D4"/>
    <mergeCell ref="E3:E4"/>
    <mergeCell ref="D12:D13"/>
    <mergeCell ref="E12:E13"/>
    <mergeCell ref="F11:H11"/>
    <mergeCell ref="A2:E2"/>
    <mergeCell ref="F2:H2"/>
    <mergeCell ref="A11:E11"/>
  </mergeCells>
  <phoneticPr fontId="4" type="noConversion"/>
  <pageMargins left="0.11811023622047245" right="0.11811023622047245" top="0.35433070866141736" bottom="0.35433070866141736" header="0.31496062992125984" footer="0.31496062992125984"/>
  <pageSetup paperSize="9" orientation="landscape" r:id="rId1"/>
  <headerFooter>
    <oddHeader>&amp;LOŠ"IVAN MAŽURANIĆ" SIBINJ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" sqref="F1"/>
    </sheetView>
  </sheetViews>
  <sheetFormatPr defaultRowHeight="15" x14ac:dyDescent="0.25"/>
  <cols>
    <col min="1" max="1" width="4.28515625" style="1" customWidth="1"/>
    <col min="2" max="2" width="32" customWidth="1"/>
    <col min="3" max="3" width="9.85546875" customWidth="1"/>
    <col min="4" max="4" width="11.42578125" customWidth="1"/>
    <col min="5" max="5" width="12.42578125" customWidth="1"/>
    <col min="6" max="6" width="5.5703125" customWidth="1"/>
    <col min="7" max="7" width="7.7109375" customWidth="1"/>
    <col min="8" max="8" width="14.28515625" customWidth="1"/>
    <col min="9" max="9" width="11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913" t="s">
        <v>504</v>
      </c>
      <c r="B2" s="914"/>
      <c r="C2" s="914"/>
      <c r="D2" s="914"/>
      <c r="E2" s="915"/>
      <c r="F2" s="903" t="s">
        <v>309</v>
      </c>
      <c r="G2" s="904"/>
      <c r="H2" s="916"/>
      <c r="I2" s="98" t="s">
        <v>310</v>
      </c>
      <c r="J2" s="917" t="s">
        <v>185</v>
      </c>
      <c r="K2" s="918"/>
    </row>
    <row r="3" spans="1:11" ht="25.5" x14ac:dyDescent="0.25">
      <c r="A3" s="100" t="s">
        <v>0</v>
      </c>
      <c r="B3" s="775"/>
      <c r="C3" s="101"/>
      <c r="D3" s="907" t="s">
        <v>89</v>
      </c>
      <c r="E3" s="919" t="s">
        <v>181</v>
      </c>
      <c r="F3" s="3"/>
      <c r="G3" s="4" t="s">
        <v>179</v>
      </c>
      <c r="H3" s="31" t="s">
        <v>180</v>
      </c>
      <c r="I3" s="31" t="s">
        <v>180</v>
      </c>
      <c r="J3" s="7" t="s">
        <v>182</v>
      </c>
      <c r="K3" s="8" t="s">
        <v>182</v>
      </c>
    </row>
    <row r="4" spans="1:11" ht="15.75" thickBot="1" x14ac:dyDescent="0.3">
      <c r="A4" s="102" t="s">
        <v>1</v>
      </c>
      <c r="B4" s="780" t="s">
        <v>630</v>
      </c>
      <c r="C4" s="103" t="s">
        <v>354</v>
      </c>
      <c r="D4" s="908"/>
      <c r="E4" s="920"/>
      <c r="F4" s="11"/>
      <c r="G4" s="12" t="s">
        <v>10</v>
      </c>
      <c r="H4" s="32" t="s">
        <v>183</v>
      </c>
      <c r="I4" s="32" t="s">
        <v>183</v>
      </c>
      <c r="J4" s="13" t="s">
        <v>10</v>
      </c>
      <c r="K4" s="14" t="s">
        <v>183</v>
      </c>
    </row>
    <row r="5" spans="1:11" x14ac:dyDescent="0.25">
      <c r="A5" s="561">
        <v>1</v>
      </c>
      <c r="B5" s="104" t="s">
        <v>506</v>
      </c>
      <c r="C5" s="157">
        <v>32391</v>
      </c>
      <c r="D5" s="157">
        <v>51</v>
      </c>
      <c r="E5" s="106">
        <v>1500</v>
      </c>
      <c r="F5" s="22"/>
      <c r="G5" s="114"/>
      <c r="H5" s="10">
        <f>I5/1.25</f>
        <v>0</v>
      </c>
      <c r="I5" s="116"/>
      <c r="J5" s="16">
        <f>D5-G5</f>
        <v>51</v>
      </c>
      <c r="K5" s="15">
        <f>E5-I5</f>
        <v>1500</v>
      </c>
    </row>
    <row r="6" spans="1:11" x14ac:dyDescent="0.25">
      <c r="A6" s="561">
        <v>2</v>
      </c>
      <c r="B6" s="104" t="s">
        <v>507</v>
      </c>
      <c r="C6" s="157">
        <v>32391</v>
      </c>
      <c r="D6" s="157">
        <v>400</v>
      </c>
      <c r="E6" s="107">
        <v>5500</v>
      </c>
      <c r="F6" s="9"/>
      <c r="G6" s="111"/>
      <c r="H6" s="10">
        <f>I6/1.25</f>
        <v>0</v>
      </c>
      <c r="I6" s="116"/>
      <c r="J6" s="16">
        <f t="shared" ref="J6:J9" si="0">D6-G6</f>
        <v>400</v>
      </c>
      <c r="K6" s="15">
        <f t="shared" ref="K6:K9" si="1">E6-I6</f>
        <v>5500</v>
      </c>
    </row>
    <row r="7" spans="1:11" x14ac:dyDescent="0.25">
      <c r="A7" s="561">
        <v>3</v>
      </c>
      <c r="B7" s="104" t="s">
        <v>508</v>
      </c>
      <c r="C7" s="157">
        <v>32392</v>
      </c>
      <c r="D7" s="157">
        <v>1250</v>
      </c>
      <c r="E7" s="107">
        <v>10000</v>
      </c>
      <c r="F7" s="9"/>
      <c r="G7" s="111"/>
      <c r="H7" s="10">
        <f t="shared" ref="H7:H9" si="2">I7/1.25</f>
        <v>0</v>
      </c>
      <c r="I7" s="116"/>
      <c r="J7" s="16">
        <f t="shared" si="0"/>
        <v>1250</v>
      </c>
      <c r="K7" s="15">
        <f t="shared" si="1"/>
        <v>10000</v>
      </c>
    </row>
    <row r="8" spans="1:11" x14ac:dyDescent="0.25">
      <c r="A8" s="561">
        <v>4</v>
      </c>
      <c r="B8" s="104" t="s">
        <v>509</v>
      </c>
      <c r="C8" s="157">
        <v>32395</v>
      </c>
      <c r="D8" s="157">
        <v>150</v>
      </c>
      <c r="E8" s="107">
        <v>2000</v>
      </c>
      <c r="F8" s="9"/>
      <c r="G8" s="111"/>
      <c r="H8" s="10">
        <f t="shared" si="2"/>
        <v>0</v>
      </c>
      <c r="I8" s="116"/>
      <c r="J8" s="16">
        <f t="shared" si="0"/>
        <v>150</v>
      </c>
      <c r="K8" s="15">
        <f t="shared" si="1"/>
        <v>2000</v>
      </c>
    </row>
    <row r="9" spans="1:11" x14ac:dyDescent="0.25">
      <c r="A9" s="561"/>
      <c r="B9" s="104"/>
      <c r="C9" s="157"/>
      <c r="D9" s="157"/>
      <c r="E9" s="107"/>
      <c r="F9" s="9"/>
      <c r="G9" s="111"/>
      <c r="H9" s="10">
        <f t="shared" si="2"/>
        <v>0</v>
      </c>
      <c r="I9" s="116"/>
      <c r="J9" s="16">
        <f t="shared" si="0"/>
        <v>0</v>
      </c>
      <c r="K9" s="15">
        <f t="shared" si="1"/>
        <v>0</v>
      </c>
    </row>
    <row r="10" spans="1:11" ht="15.75" thickBot="1" x14ac:dyDescent="0.3">
      <c r="A10" s="562"/>
      <c r="B10" s="152"/>
      <c r="C10" s="691"/>
      <c r="D10" s="154"/>
      <c r="E10" s="155"/>
      <c r="F10" s="18"/>
      <c r="G10" s="113"/>
      <c r="H10" s="19">
        <f>I10/1.25</f>
        <v>0</v>
      </c>
      <c r="I10" s="117"/>
      <c r="J10" s="20">
        <f>D10-G10</f>
        <v>0</v>
      </c>
      <c r="K10" s="21">
        <f>E10-I10</f>
        <v>0</v>
      </c>
    </row>
    <row r="11" spans="1:11" ht="16.5" thickBot="1" x14ac:dyDescent="0.3">
      <c r="A11" s="522"/>
      <c r="B11" s="523"/>
      <c r="C11" s="524">
        <v>3239</v>
      </c>
      <c r="D11" s="525" t="s">
        <v>180</v>
      </c>
      <c r="E11" s="560">
        <f>SUM(E5:E10)</f>
        <v>19000</v>
      </c>
      <c r="H11" s="24">
        <f>SUM(H5:H10)</f>
        <v>0</v>
      </c>
      <c r="I11" s="24">
        <f>SUM(I5:I10)</f>
        <v>0</v>
      </c>
      <c r="K11" s="23">
        <f>SUM(K5:K10)</f>
        <v>19000</v>
      </c>
    </row>
  </sheetData>
  <mergeCells count="5">
    <mergeCell ref="A2:E2"/>
    <mergeCell ref="F2:H2"/>
    <mergeCell ref="J2:K2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23.85546875" customWidth="1"/>
    <col min="3" max="3" width="11.140625" customWidth="1"/>
    <col min="4" max="4" width="14.140625" customWidth="1"/>
    <col min="5" max="5" width="14.7109375" customWidth="1"/>
    <col min="6" max="6" width="14.7109375" style="34" customWidth="1"/>
    <col min="9" max="9" width="10.28515625" customWidth="1"/>
    <col min="10" max="11" width="10" customWidth="1"/>
  </cols>
  <sheetData>
    <row r="1" spans="1:11" ht="15.75" thickBot="1" x14ac:dyDescent="0.3"/>
    <row r="2" spans="1:11" ht="15.75" thickBot="1" x14ac:dyDescent="0.3">
      <c r="A2" s="900" t="s">
        <v>511</v>
      </c>
      <c r="B2" s="901"/>
      <c r="C2" s="901"/>
      <c r="D2" s="901"/>
      <c r="E2" s="902"/>
      <c r="F2" s="903" t="s">
        <v>309</v>
      </c>
      <c r="G2" s="904"/>
      <c r="H2" s="916"/>
      <c r="I2" s="98" t="s">
        <v>310</v>
      </c>
      <c r="J2" s="917" t="s">
        <v>185</v>
      </c>
      <c r="K2" s="918"/>
    </row>
    <row r="3" spans="1:11" ht="17.25" customHeight="1" x14ac:dyDescent="0.25">
      <c r="A3" s="100" t="s">
        <v>0</v>
      </c>
      <c r="B3" s="775"/>
      <c r="C3" s="101"/>
      <c r="D3" s="907" t="s">
        <v>89</v>
      </c>
      <c r="E3" s="921" t="s">
        <v>92</v>
      </c>
      <c r="F3" s="3"/>
      <c r="G3" s="4" t="s">
        <v>179</v>
      </c>
      <c r="H3" s="31" t="s">
        <v>180</v>
      </c>
      <c r="I3" s="31" t="s">
        <v>180</v>
      </c>
      <c r="J3" s="25" t="s">
        <v>182</v>
      </c>
      <c r="K3" s="8" t="s">
        <v>182</v>
      </c>
    </row>
    <row r="4" spans="1:11" ht="21.75" customHeight="1" thickBot="1" x14ac:dyDescent="0.3">
      <c r="A4" s="102" t="s">
        <v>1</v>
      </c>
      <c r="B4" s="780" t="s">
        <v>630</v>
      </c>
      <c r="C4" s="103" t="s">
        <v>354</v>
      </c>
      <c r="D4" s="908"/>
      <c r="E4" s="922"/>
      <c r="F4" s="11"/>
      <c r="G4" s="12" t="s">
        <v>10</v>
      </c>
      <c r="H4" s="32" t="s">
        <v>183</v>
      </c>
      <c r="I4" s="32" t="s">
        <v>183</v>
      </c>
      <c r="J4" s="26" t="s">
        <v>10</v>
      </c>
      <c r="K4" s="14" t="s">
        <v>183</v>
      </c>
    </row>
    <row r="5" spans="1:11" x14ac:dyDescent="0.25">
      <c r="A5" s="692" t="s">
        <v>4</v>
      </c>
      <c r="B5" s="693" t="s">
        <v>216</v>
      </c>
      <c r="C5" s="694">
        <v>32922</v>
      </c>
      <c r="D5" s="695">
        <v>4</v>
      </c>
      <c r="E5" s="696">
        <v>23500</v>
      </c>
      <c r="F5" s="22"/>
      <c r="G5" s="108"/>
      <c r="H5" s="79">
        <f>I5</f>
        <v>0</v>
      </c>
      <c r="I5" s="118"/>
      <c r="J5" s="56">
        <f t="shared" ref="J5:K8" si="0">D5-G5</f>
        <v>4</v>
      </c>
      <c r="K5" s="57">
        <f t="shared" si="0"/>
        <v>23500</v>
      </c>
    </row>
    <row r="6" spans="1:11" x14ac:dyDescent="0.25">
      <c r="A6" s="158" t="s">
        <v>7</v>
      </c>
      <c r="B6" s="697" t="s">
        <v>510</v>
      </c>
      <c r="C6" s="671">
        <v>32923</v>
      </c>
      <c r="D6" s="568">
        <v>575</v>
      </c>
      <c r="E6" s="672">
        <v>11500</v>
      </c>
      <c r="F6" s="5"/>
      <c r="G6" s="109"/>
      <c r="H6" s="80">
        <f>I6</f>
        <v>0</v>
      </c>
      <c r="I6" s="119"/>
      <c r="J6" s="58">
        <f t="shared" si="0"/>
        <v>575</v>
      </c>
      <c r="K6" s="83">
        <f t="shared" si="0"/>
        <v>11500</v>
      </c>
    </row>
    <row r="7" spans="1:11" x14ac:dyDescent="0.25">
      <c r="A7" s="821" t="s">
        <v>9</v>
      </c>
      <c r="B7" s="822" t="s">
        <v>647</v>
      </c>
      <c r="C7" s="823">
        <v>32923</v>
      </c>
      <c r="D7" s="824">
        <v>6</v>
      </c>
      <c r="E7" s="825">
        <v>22650</v>
      </c>
      <c r="F7" s="826"/>
      <c r="G7" s="827"/>
      <c r="H7" s="828"/>
      <c r="I7" s="829"/>
      <c r="J7" s="58">
        <f t="shared" ref="J7" si="1">D7-G7</f>
        <v>6</v>
      </c>
      <c r="K7" s="83">
        <f t="shared" ref="K7" si="2">E7-H7</f>
        <v>22650</v>
      </c>
    </row>
    <row r="8" spans="1:11" ht="15.75" thickBot="1" x14ac:dyDescent="0.3">
      <c r="A8" s="159"/>
      <c r="B8" s="698"/>
      <c r="C8" s="699"/>
      <c r="D8" s="700"/>
      <c r="E8" s="701"/>
      <c r="F8" s="6"/>
      <c r="G8" s="110"/>
      <c r="H8" s="81">
        <f>I8</f>
        <v>0</v>
      </c>
      <c r="I8" s="120"/>
      <c r="J8" s="59">
        <f t="shared" si="0"/>
        <v>0</v>
      </c>
      <c r="K8" s="84">
        <f t="shared" si="0"/>
        <v>0</v>
      </c>
    </row>
    <row r="9" spans="1:11" ht="16.5" thickBot="1" x14ac:dyDescent="0.3">
      <c r="A9" s="553"/>
      <c r="B9" s="522"/>
      <c r="C9" s="524">
        <v>3292</v>
      </c>
      <c r="D9" s="525" t="s">
        <v>180</v>
      </c>
      <c r="E9" s="666">
        <f>SUM(E5:E8)</f>
        <v>57650</v>
      </c>
      <c r="F9"/>
      <c r="H9" s="27">
        <f>SUM(H5:H8)</f>
        <v>0</v>
      </c>
      <c r="I9" s="27">
        <f>SUM(I5:I8)</f>
        <v>0</v>
      </c>
      <c r="K9" s="28">
        <f>SUM(K5:K8)</f>
        <v>57650</v>
      </c>
    </row>
  </sheetData>
  <mergeCells count="5">
    <mergeCell ref="J2:K2"/>
    <mergeCell ref="E3:E4"/>
    <mergeCell ref="D3:D4"/>
    <mergeCell ref="A2:E2"/>
    <mergeCell ref="F2:H2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MAŽUARNIĆ"SIBINJ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9" sqref="E9"/>
    </sheetView>
  </sheetViews>
  <sheetFormatPr defaultRowHeight="15" x14ac:dyDescent="0.25"/>
  <cols>
    <col min="1" max="1" width="3.7109375" style="1" customWidth="1"/>
    <col min="2" max="2" width="32.28515625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923" t="s">
        <v>513</v>
      </c>
      <c r="B2" s="914"/>
      <c r="C2" s="914"/>
      <c r="D2" s="914"/>
      <c r="E2" s="915"/>
      <c r="F2" s="903" t="s">
        <v>309</v>
      </c>
      <c r="G2" s="904"/>
      <c r="H2" s="916"/>
      <c r="I2" s="98" t="s">
        <v>310</v>
      </c>
      <c r="J2" s="917" t="s">
        <v>185</v>
      </c>
      <c r="K2" s="918"/>
    </row>
    <row r="3" spans="1:11" ht="25.5" customHeight="1" x14ac:dyDescent="0.25">
      <c r="A3" s="100" t="s">
        <v>0</v>
      </c>
      <c r="B3" s="775"/>
      <c r="C3" s="101" t="s">
        <v>2</v>
      </c>
      <c r="D3" s="907" t="s">
        <v>89</v>
      </c>
      <c r="E3" s="919" t="s">
        <v>181</v>
      </c>
      <c r="F3" s="3"/>
      <c r="G3" s="4" t="s">
        <v>179</v>
      </c>
      <c r="H3" s="31" t="s">
        <v>180</v>
      </c>
      <c r="I3" s="31" t="s">
        <v>180</v>
      </c>
      <c r="J3" s="7" t="s">
        <v>182</v>
      </c>
      <c r="K3" s="8" t="s">
        <v>182</v>
      </c>
    </row>
    <row r="4" spans="1:11" ht="15.75" thickBot="1" x14ac:dyDescent="0.3">
      <c r="A4" s="102" t="s">
        <v>1</v>
      </c>
      <c r="B4" s="780" t="s">
        <v>630</v>
      </c>
      <c r="C4" s="103" t="s">
        <v>3</v>
      </c>
      <c r="D4" s="908"/>
      <c r="E4" s="920"/>
      <c r="F4" s="11"/>
      <c r="G4" s="12" t="s">
        <v>10</v>
      </c>
      <c r="H4" s="32" t="s">
        <v>183</v>
      </c>
      <c r="I4" s="32" t="s">
        <v>183</v>
      </c>
      <c r="J4" s="13" t="s">
        <v>10</v>
      </c>
      <c r="K4" s="14" t="s">
        <v>183</v>
      </c>
    </row>
    <row r="5" spans="1:11" x14ac:dyDescent="0.25">
      <c r="A5" s="561">
        <v>1</v>
      </c>
      <c r="B5" s="104" t="s">
        <v>478</v>
      </c>
      <c r="C5" s="156" t="s">
        <v>10</v>
      </c>
      <c r="D5" s="157">
        <v>1</v>
      </c>
      <c r="E5" s="106">
        <v>4000</v>
      </c>
      <c r="F5" s="22"/>
      <c r="G5" s="114"/>
      <c r="H5" s="10">
        <f>I5/1.25</f>
        <v>0</v>
      </c>
      <c r="I5" s="116"/>
      <c r="J5" s="16">
        <f>D5-G5</f>
        <v>1</v>
      </c>
      <c r="K5" s="15">
        <f>E5-I5</f>
        <v>4000</v>
      </c>
    </row>
    <row r="6" spans="1:11" x14ac:dyDescent="0.25">
      <c r="A6" s="561">
        <v>2</v>
      </c>
      <c r="B6" s="104" t="s">
        <v>479</v>
      </c>
      <c r="C6" s="156" t="s">
        <v>10</v>
      </c>
      <c r="D6" s="157">
        <v>1</v>
      </c>
      <c r="E6" s="107">
        <v>2000</v>
      </c>
      <c r="F6" s="9"/>
      <c r="G6" s="111"/>
      <c r="H6" s="10">
        <f>I6/1.25</f>
        <v>0</v>
      </c>
      <c r="I6" s="116"/>
      <c r="J6" s="16">
        <f t="shared" ref="J6:J9" si="0">D6-G6</f>
        <v>1</v>
      </c>
      <c r="K6" s="15">
        <f t="shared" ref="K6:K9" si="1">E6-I6</f>
        <v>2000</v>
      </c>
    </row>
    <row r="7" spans="1:11" x14ac:dyDescent="0.25">
      <c r="A7" s="561">
        <v>3</v>
      </c>
      <c r="B7" s="104" t="s">
        <v>480</v>
      </c>
      <c r="C7" s="156" t="s">
        <v>10</v>
      </c>
      <c r="D7" s="157">
        <v>1</v>
      </c>
      <c r="E7" s="107">
        <v>1500</v>
      </c>
      <c r="F7" s="9"/>
      <c r="G7" s="111"/>
      <c r="H7" s="10">
        <f t="shared" ref="H7:H9" si="2">I7/1.25</f>
        <v>0</v>
      </c>
      <c r="I7" s="116"/>
      <c r="J7" s="16">
        <f t="shared" si="0"/>
        <v>1</v>
      </c>
      <c r="K7" s="15">
        <f t="shared" si="1"/>
        <v>1500</v>
      </c>
    </row>
    <row r="8" spans="1:11" x14ac:dyDescent="0.25">
      <c r="A8" s="561">
        <v>4</v>
      </c>
      <c r="B8" s="104" t="s">
        <v>481</v>
      </c>
      <c r="C8" s="156" t="s">
        <v>10</v>
      </c>
      <c r="D8" s="157">
        <v>1</v>
      </c>
      <c r="E8" s="107">
        <v>1500</v>
      </c>
      <c r="F8" s="9"/>
      <c r="G8" s="111"/>
      <c r="H8" s="10">
        <f t="shared" si="2"/>
        <v>0</v>
      </c>
      <c r="I8" s="116"/>
      <c r="J8" s="16">
        <f t="shared" si="0"/>
        <v>1</v>
      </c>
      <c r="K8" s="15">
        <f t="shared" si="1"/>
        <v>1500</v>
      </c>
    </row>
    <row r="9" spans="1:11" ht="15" customHeight="1" x14ac:dyDescent="0.25">
      <c r="A9" s="561"/>
      <c r="B9" s="104"/>
      <c r="C9" s="105"/>
      <c r="D9" s="157"/>
      <c r="E9" s="107"/>
      <c r="F9" s="9"/>
      <c r="G9" s="111"/>
      <c r="H9" s="10">
        <f t="shared" si="2"/>
        <v>0</v>
      </c>
      <c r="I9" s="116"/>
      <c r="J9" s="16">
        <f t="shared" si="0"/>
        <v>0</v>
      </c>
      <c r="K9" s="15">
        <f t="shared" si="1"/>
        <v>0</v>
      </c>
    </row>
    <row r="10" spans="1:11" ht="15.75" thickBot="1" x14ac:dyDescent="0.3">
      <c r="A10" s="562"/>
      <c r="B10" s="152"/>
      <c r="C10" s="153"/>
      <c r="D10" s="154"/>
      <c r="E10" s="155"/>
      <c r="F10" s="18"/>
      <c r="G10" s="113"/>
      <c r="H10" s="19">
        <f>I10/1.25</f>
        <v>0</v>
      </c>
      <c r="I10" s="117"/>
      <c r="J10" s="20">
        <f>D10-G10</f>
        <v>0</v>
      </c>
      <c r="K10" s="21">
        <f>E10-I10</f>
        <v>0</v>
      </c>
    </row>
    <row r="11" spans="1:11" ht="16.5" thickBot="1" x14ac:dyDescent="0.3">
      <c r="A11" s="522"/>
      <c r="B11" s="523"/>
      <c r="C11" s="524">
        <v>32931</v>
      </c>
      <c r="D11" s="525" t="s">
        <v>180</v>
      </c>
      <c r="E11" s="560">
        <f>SUM(E5:E10)</f>
        <v>9000</v>
      </c>
      <c r="H11" s="24">
        <f>SUM(H5:H10)</f>
        <v>0</v>
      </c>
      <c r="I11" s="24">
        <f>SUM(I5:I10)</f>
        <v>0</v>
      </c>
      <c r="K11" s="23">
        <f>SUM(K5:K10)</f>
        <v>9000</v>
      </c>
    </row>
  </sheetData>
  <mergeCells count="5"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7" sqref="G27"/>
    </sheetView>
  </sheetViews>
  <sheetFormatPr defaultRowHeight="15" x14ac:dyDescent="0.25"/>
  <cols>
    <col min="1" max="1" width="4.28515625" style="1" customWidth="1"/>
    <col min="2" max="2" width="25.42578125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923" t="s">
        <v>528</v>
      </c>
      <c r="B2" s="914"/>
      <c r="C2" s="914"/>
      <c r="D2" s="914"/>
      <c r="E2" s="915"/>
      <c r="F2" s="903" t="s">
        <v>309</v>
      </c>
      <c r="G2" s="904"/>
      <c r="H2" s="916"/>
      <c r="I2" s="99" t="s">
        <v>310</v>
      </c>
      <c r="J2" s="917" t="s">
        <v>185</v>
      </c>
      <c r="K2" s="918"/>
    </row>
    <row r="3" spans="1:11" ht="25.5" customHeight="1" x14ac:dyDescent="0.25">
      <c r="A3" s="100" t="s">
        <v>0</v>
      </c>
      <c r="B3" s="775"/>
      <c r="C3" s="101" t="s">
        <v>2</v>
      </c>
      <c r="D3" s="907" t="s">
        <v>89</v>
      </c>
      <c r="E3" s="919" t="s">
        <v>181</v>
      </c>
      <c r="F3" s="3"/>
      <c r="G3" s="4" t="s">
        <v>179</v>
      </c>
      <c r="H3" s="31" t="s">
        <v>180</v>
      </c>
      <c r="I3" s="31" t="s">
        <v>180</v>
      </c>
      <c r="J3" s="7" t="s">
        <v>182</v>
      </c>
      <c r="K3" s="8" t="s">
        <v>182</v>
      </c>
    </row>
    <row r="4" spans="1:11" ht="15.75" thickBot="1" x14ac:dyDescent="0.3">
      <c r="A4" s="102" t="s">
        <v>1</v>
      </c>
      <c r="B4" s="780" t="s">
        <v>630</v>
      </c>
      <c r="C4" s="103" t="s">
        <v>354</v>
      </c>
      <c r="D4" s="908"/>
      <c r="E4" s="920"/>
      <c r="F4" s="11"/>
      <c r="G4" s="12" t="s">
        <v>10</v>
      </c>
      <c r="H4" s="32" t="s">
        <v>183</v>
      </c>
      <c r="I4" s="32" t="s">
        <v>183</v>
      </c>
      <c r="J4" s="13" t="s">
        <v>10</v>
      </c>
      <c r="K4" s="14" t="s">
        <v>183</v>
      </c>
    </row>
    <row r="5" spans="1:11" x14ac:dyDescent="0.25">
      <c r="A5" s="561">
        <v>1</v>
      </c>
      <c r="B5" s="104" t="s">
        <v>529</v>
      </c>
      <c r="C5" s="702">
        <v>32991</v>
      </c>
      <c r="D5" s="157">
        <v>30</v>
      </c>
      <c r="E5" s="106">
        <v>375</v>
      </c>
      <c r="F5" s="22"/>
      <c r="G5" s="114"/>
      <c r="H5" s="10">
        <f>I5/1.25</f>
        <v>0</v>
      </c>
      <c r="I5" s="116"/>
      <c r="J5" s="16">
        <f>D5-G5</f>
        <v>30</v>
      </c>
      <c r="K5" s="15">
        <f>E5-I5</f>
        <v>375</v>
      </c>
    </row>
    <row r="6" spans="1:11" x14ac:dyDescent="0.25">
      <c r="A6" s="561">
        <v>2</v>
      </c>
      <c r="B6" s="104" t="s">
        <v>530</v>
      </c>
      <c r="C6" s="702">
        <v>32991</v>
      </c>
      <c r="D6" s="157">
        <v>3</v>
      </c>
      <c r="E6" s="107">
        <v>375</v>
      </c>
      <c r="F6" s="9"/>
      <c r="G6" s="111"/>
      <c r="H6" s="10">
        <f>I6/1.25</f>
        <v>0</v>
      </c>
      <c r="I6" s="116"/>
      <c r="J6" s="16">
        <f t="shared" ref="J6:J9" si="0">D6-G6</f>
        <v>3</v>
      </c>
      <c r="K6" s="15">
        <f t="shared" ref="K6:K9" si="1">E6-I6</f>
        <v>375</v>
      </c>
    </row>
    <row r="7" spans="1:11" x14ac:dyDescent="0.25">
      <c r="A7" s="561">
        <v>3</v>
      </c>
      <c r="B7" s="830" t="s">
        <v>531</v>
      </c>
      <c r="C7" s="831">
        <v>32999</v>
      </c>
      <c r="D7" s="832"/>
      <c r="E7" s="833">
        <v>350</v>
      </c>
      <c r="F7" s="9"/>
      <c r="G7" s="111"/>
      <c r="H7" s="10">
        <f t="shared" ref="H7:H9" si="2">I7/1.25</f>
        <v>0</v>
      </c>
      <c r="I7" s="116"/>
      <c r="J7" s="16">
        <f t="shared" si="0"/>
        <v>0</v>
      </c>
      <c r="K7" s="15">
        <f t="shared" si="1"/>
        <v>350</v>
      </c>
    </row>
    <row r="8" spans="1:11" x14ac:dyDescent="0.25">
      <c r="A8" s="561"/>
      <c r="B8" s="104"/>
      <c r="C8" s="702"/>
      <c r="D8" s="157"/>
      <c r="E8" s="107"/>
      <c r="F8" s="9"/>
      <c r="G8" s="111"/>
      <c r="H8" s="10">
        <f t="shared" si="2"/>
        <v>0</v>
      </c>
      <c r="I8" s="116"/>
      <c r="J8" s="16">
        <f t="shared" si="0"/>
        <v>0</v>
      </c>
      <c r="K8" s="15">
        <f t="shared" si="1"/>
        <v>0</v>
      </c>
    </row>
    <row r="9" spans="1:11" ht="15" customHeight="1" x14ac:dyDescent="0.25">
      <c r="A9" s="561"/>
      <c r="B9" s="104"/>
      <c r="C9" s="157"/>
      <c r="D9" s="157"/>
      <c r="E9" s="107"/>
      <c r="F9" s="9"/>
      <c r="G9" s="111"/>
      <c r="H9" s="10">
        <f t="shared" si="2"/>
        <v>0</v>
      </c>
      <c r="I9" s="116"/>
      <c r="J9" s="16">
        <f t="shared" si="0"/>
        <v>0</v>
      </c>
      <c r="K9" s="15">
        <f t="shared" si="1"/>
        <v>0</v>
      </c>
    </row>
    <row r="10" spans="1:11" ht="15.75" thickBot="1" x14ac:dyDescent="0.3">
      <c r="A10" s="562"/>
      <c r="B10" s="152"/>
      <c r="C10" s="691"/>
      <c r="D10" s="154"/>
      <c r="E10" s="155"/>
      <c r="F10" s="18"/>
      <c r="G10" s="113"/>
      <c r="H10" s="19">
        <f>I10/1.25</f>
        <v>0</v>
      </c>
      <c r="I10" s="117"/>
      <c r="J10" s="20">
        <f>D10-G10</f>
        <v>0</v>
      </c>
      <c r="K10" s="21">
        <f>E10-I10</f>
        <v>0</v>
      </c>
    </row>
    <row r="11" spans="1:11" ht="16.5" thickBot="1" x14ac:dyDescent="0.3">
      <c r="A11" s="522"/>
      <c r="B11" s="523"/>
      <c r="C11" s="524">
        <v>3299</v>
      </c>
      <c r="D11" s="525" t="s">
        <v>180</v>
      </c>
      <c r="E11" s="560">
        <f>SUM(E5:E10)</f>
        <v>1100</v>
      </c>
      <c r="H11" s="24">
        <f>SUM(H5:H10)</f>
        <v>0</v>
      </c>
      <c r="I11" s="24">
        <f>SUM(I5:I10)</f>
        <v>0</v>
      </c>
      <c r="K11" s="23">
        <f>SUM(K5:K10)</f>
        <v>1100</v>
      </c>
    </row>
  </sheetData>
  <mergeCells count="5"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3" sqref="E23"/>
    </sheetView>
  </sheetViews>
  <sheetFormatPr defaultRowHeight="15" x14ac:dyDescent="0.25"/>
  <cols>
    <col min="1" max="1" width="4.42578125" style="164" customWidth="1"/>
    <col min="2" max="2" width="28.140625" style="164" customWidth="1"/>
    <col min="3" max="3" width="10.7109375" style="164" customWidth="1"/>
    <col min="4" max="4" width="11.28515625" style="164" customWidth="1"/>
    <col min="5" max="5" width="14.28515625" style="164" customWidth="1"/>
    <col min="6" max="7" width="9.140625" style="164"/>
    <col min="8" max="9" width="14.140625" style="164" customWidth="1"/>
    <col min="10" max="10" width="10.42578125" style="164" customWidth="1"/>
    <col min="11" max="11" width="13.57031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7" t="s">
        <v>532</v>
      </c>
      <c r="B2" s="858"/>
      <c r="C2" s="858"/>
      <c r="D2" s="858"/>
      <c r="E2" s="866"/>
      <c r="F2" s="851" t="s">
        <v>309</v>
      </c>
      <c r="G2" s="852"/>
      <c r="H2" s="853"/>
      <c r="I2" s="558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556"/>
      <c r="D3" s="860" t="s">
        <v>89</v>
      </c>
      <c r="E3" s="863" t="s">
        <v>92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557" t="s">
        <v>354</v>
      </c>
      <c r="D4" s="862"/>
      <c r="E4" s="86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x14ac:dyDescent="0.25">
      <c r="A5" s="471">
        <v>1</v>
      </c>
      <c r="B5" s="482" t="s">
        <v>533</v>
      </c>
      <c r="C5" s="431">
        <v>4221</v>
      </c>
      <c r="D5" s="431">
        <v>3</v>
      </c>
      <c r="E5" s="394">
        <v>7700</v>
      </c>
      <c r="F5" s="204"/>
      <c r="G5" s="186"/>
      <c r="H5" s="206">
        <f>F5*G5</f>
        <v>0</v>
      </c>
      <c r="I5" s="207">
        <f>H5*1.25</f>
        <v>0</v>
      </c>
      <c r="J5" s="208">
        <f>D5-G5</f>
        <v>3</v>
      </c>
      <c r="K5" s="249">
        <f>E5-I5</f>
        <v>7700</v>
      </c>
    </row>
    <row r="6" spans="1:11" ht="15" customHeight="1" x14ac:dyDescent="0.25">
      <c r="A6" s="471"/>
      <c r="B6" s="482"/>
      <c r="C6" s="431"/>
      <c r="D6" s="431"/>
      <c r="E6" s="394"/>
      <c r="F6" s="204"/>
      <c r="G6" s="186"/>
      <c r="H6" s="206">
        <f t="shared" ref="H6:H7" si="0">F6*G6</f>
        <v>0</v>
      </c>
      <c r="I6" s="207">
        <f t="shared" ref="I6" si="1">H6*1.25</f>
        <v>0</v>
      </c>
      <c r="J6" s="208">
        <f>D6-G6</f>
        <v>0</v>
      </c>
      <c r="K6" s="249">
        <f t="shared" ref="K6" si="2">E6-I6</f>
        <v>0</v>
      </c>
    </row>
    <row r="7" spans="1:11" ht="16.5" thickBot="1" x14ac:dyDescent="0.3">
      <c r="A7" s="475"/>
      <c r="B7" s="403"/>
      <c r="C7" s="623"/>
      <c r="D7" s="404"/>
      <c r="E7" s="427"/>
      <c r="F7" s="214"/>
      <c r="G7" s="251"/>
      <c r="H7" s="216">
        <f t="shared" si="0"/>
        <v>0</v>
      </c>
      <c r="I7" s="217">
        <f>H7*1.25</f>
        <v>0</v>
      </c>
      <c r="J7" s="254">
        <f>D7-G7</f>
        <v>0</v>
      </c>
      <c r="K7" s="253">
        <f>E7-I7</f>
        <v>0</v>
      </c>
    </row>
    <row r="8" spans="1:11" ht="19.5" thickBot="1" x14ac:dyDescent="0.35">
      <c r="A8" s="429"/>
      <c r="B8" s="429"/>
      <c r="C8" s="408">
        <v>4221</v>
      </c>
      <c r="D8" s="559" t="s">
        <v>180</v>
      </c>
      <c r="E8" s="569">
        <f>SUM(E5:E7)</f>
        <v>7700</v>
      </c>
      <c r="H8" s="570">
        <f>SUM(H5:H7)</f>
        <v>0</v>
      </c>
      <c r="I8" s="570">
        <f>SUM(I5:I7)</f>
        <v>0</v>
      </c>
      <c r="K8" s="571">
        <f>SUM(K5:K7)</f>
        <v>7700</v>
      </c>
    </row>
    <row r="9" spans="1:11" s="338" customFormat="1" ht="19.5" thickBot="1" x14ac:dyDescent="0.35">
      <c r="A9" s="708"/>
      <c r="B9" s="708"/>
      <c r="C9" s="709"/>
      <c r="D9" s="709"/>
      <c r="E9" s="710"/>
      <c r="H9" s="711"/>
      <c r="I9" s="711"/>
      <c r="K9" s="712"/>
    </row>
    <row r="10" spans="1:11" ht="15.75" thickBot="1" x14ac:dyDescent="0.3">
      <c r="A10" s="857" t="s">
        <v>532</v>
      </c>
      <c r="B10" s="858"/>
      <c r="C10" s="858"/>
      <c r="D10" s="858"/>
      <c r="E10" s="866"/>
      <c r="F10" s="851" t="s">
        <v>309</v>
      </c>
      <c r="G10" s="852"/>
      <c r="H10" s="853"/>
      <c r="I10" s="558" t="s">
        <v>310</v>
      </c>
      <c r="J10" s="842" t="s">
        <v>185</v>
      </c>
      <c r="K10" s="843"/>
    </row>
    <row r="11" spans="1:11" ht="17.25" customHeight="1" x14ac:dyDescent="0.25">
      <c r="A11" s="381" t="s">
        <v>0</v>
      </c>
      <c r="B11" s="775"/>
      <c r="C11" s="556"/>
      <c r="D11" s="860" t="s">
        <v>89</v>
      </c>
      <c r="E11" s="863" t="s">
        <v>92</v>
      </c>
      <c r="F11" s="196" t="s">
        <v>178</v>
      </c>
      <c r="G11" s="168" t="s">
        <v>179</v>
      </c>
      <c r="H11" s="169" t="s">
        <v>180</v>
      </c>
      <c r="I11" s="170" t="s">
        <v>180</v>
      </c>
      <c r="J11" s="222" t="s">
        <v>182</v>
      </c>
      <c r="K11" s="172" t="s">
        <v>182</v>
      </c>
    </row>
    <row r="12" spans="1:11" ht="21.75" customHeight="1" thickBot="1" x14ac:dyDescent="0.3">
      <c r="A12" s="384" t="s">
        <v>1</v>
      </c>
      <c r="B12" s="780" t="s">
        <v>630</v>
      </c>
      <c r="C12" s="557" t="s">
        <v>354</v>
      </c>
      <c r="D12" s="862"/>
      <c r="E12" s="865"/>
      <c r="F12" s="197" t="s">
        <v>10</v>
      </c>
      <c r="G12" s="174" t="s">
        <v>10</v>
      </c>
      <c r="H12" s="175" t="s">
        <v>183</v>
      </c>
      <c r="I12" s="176" t="s">
        <v>183</v>
      </c>
      <c r="J12" s="223" t="s">
        <v>10</v>
      </c>
      <c r="K12" s="178" t="s">
        <v>183</v>
      </c>
    </row>
    <row r="13" spans="1:11" x14ac:dyDescent="0.25">
      <c r="A13" s="471">
        <v>1</v>
      </c>
      <c r="B13" s="482" t="s">
        <v>534</v>
      </c>
      <c r="C13" s="431">
        <v>4227</v>
      </c>
      <c r="D13" s="431">
        <v>2</v>
      </c>
      <c r="E13" s="394">
        <v>17292.91</v>
      </c>
      <c r="F13" s="204"/>
      <c r="G13" s="186"/>
      <c r="H13" s="206">
        <f t="shared" ref="H13:H15" si="3">F13*G13</f>
        <v>0</v>
      </c>
      <c r="I13" s="207">
        <f>H13*1.25</f>
        <v>0</v>
      </c>
      <c r="J13" s="208">
        <f>D13-G13</f>
        <v>2</v>
      </c>
      <c r="K13" s="249">
        <f>E13-I13</f>
        <v>17292.91</v>
      </c>
    </row>
    <row r="14" spans="1:11" ht="15" customHeight="1" x14ac:dyDescent="0.25">
      <c r="A14" s="471"/>
      <c r="B14" s="482"/>
      <c r="C14" s="431"/>
      <c r="D14" s="431"/>
      <c r="E14" s="394"/>
      <c r="F14" s="204"/>
      <c r="G14" s="186"/>
      <c r="H14" s="206">
        <f t="shared" si="3"/>
        <v>0</v>
      </c>
      <c r="I14" s="207">
        <f t="shared" ref="I14" si="4">H14*1.25</f>
        <v>0</v>
      </c>
      <c r="J14" s="208">
        <f>D14-G14</f>
        <v>0</v>
      </c>
      <c r="K14" s="249">
        <f t="shared" ref="K14" si="5">E14-I14</f>
        <v>0</v>
      </c>
    </row>
    <row r="15" spans="1:11" ht="16.5" thickBot="1" x14ac:dyDescent="0.3">
      <c r="A15" s="475"/>
      <c r="B15" s="403"/>
      <c r="C15" s="623"/>
      <c r="D15" s="404"/>
      <c r="E15" s="427"/>
      <c r="F15" s="214"/>
      <c r="G15" s="251"/>
      <c r="H15" s="216">
        <f t="shared" si="3"/>
        <v>0</v>
      </c>
      <c r="I15" s="217">
        <f>H15*1.25</f>
        <v>0</v>
      </c>
      <c r="J15" s="254">
        <f>D15-G15</f>
        <v>0</v>
      </c>
      <c r="K15" s="253">
        <f>E15-I15</f>
        <v>0</v>
      </c>
    </row>
    <row r="16" spans="1:11" ht="19.5" thickBot="1" x14ac:dyDescent="0.35">
      <c r="A16" s="429"/>
      <c r="B16" s="429"/>
      <c r="C16" s="408">
        <v>4227</v>
      </c>
      <c r="D16" s="559" t="s">
        <v>180</v>
      </c>
      <c r="E16" s="569">
        <f>SUM(E13:E15)</f>
        <v>17292.91</v>
      </c>
      <c r="H16" s="570">
        <f>SUM(H13:H15)</f>
        <v>0</v>
      </c>
      <c r="I16" s="570">
        <f>SUM(I13:I15)</f>
        <v>0</v>
      </c>
      <c r="K16" s="571">
        <f>SUM(K13:K15)</f>
        <v>17292.91</v>
      </c>
    </row>
    <row r="18" spans="1:11" ht="15.75" thickBot="1" x14ac:dyDescent="0.3"/>
    <row r="19" spans="1:11" ht="15.75" thickBot="1" x14ac:dyDescent="0.3">
      <c r="A19" s="857" t="s">
        <v>532</v>
      </c>
      <c r="B19" s="858"/>
      <c r="C19" s="858"/>
      <c r="D19" s="858"/>
      <c r="E19" s="866"/>
      <c r="F19" s="851" t="s">
        <v>309</v>
      </c>
      <c r="G19" s="852"/>
      <c r="H19" s="853"/>
      <c r="I19" s="558" t="s">
        <v>310</v>
      </c>
      <c r="J19" s="842" t="s">
        <v>185</v>
      </c>
      <c r="K19" s="843"/>
    </row>
    <row r="20" spans="1:11" ht="17.25" customHeight="1" x14ac:dyDescent="0.25">
      <c r="A20" s="381" t="s">
        <v>0</v>
      </c>
      <c r="B20" s="775"/>
      <c r="C20" s="556"/>
      <c r="D20" s="860" t="s">
        <v>89</v>
      </c>
      <c r="E20" s="863" t="s">
        <v>92</v>
      </c>
      <c r="F20" s="196" t="s">
        <v>178</v>
      </c>
      <c r="G20" s="168" t="s">
        <v>179</v>
      </c>
      <c r="H20" s="169" t="s">
        <v>180</v>
      </c>
      <c r="I20" s="170" t="s">
        <v>180</v>
      </c>
      <c r="J20" s="222" t="s">
        <v>182</v>
      </c>
      <c r="K20" s="172" t="s">
        <v>182</v>
      </c>
    </row>
    <row r="21" spans="1:11" ht="21.75" customHeight="1" thickBot="1" x14ac:dyDescent="0.3">
      <c r="A21" s="384" t="s">
        <v>1</v>
      </c>
      <c r="B21" s="780" t="s">
        <v>630</v>
      </c>
      <c r="C21" s="557" t="s">
        <v>354</v>
      </c>
      <c r="D21" s="862"/>
      <c r="E21" s="865"/>
      <c r="F21" s="197" t="s">
        <v>10</v>
      </c>
      <c r="G21" s="174" t="s">
        <v>10</v>
      </c>
      <c r="H21" s="175" t="s">
        <v>183</v>
      </c>
      <c r="I21" s="176" t="s">
        <v>183</v>
      </c>
      <c r="J21" s="223" t="s">
        <v>10</v>
      </c>
      <c r="K21" s="178" t="s">
        <v>183</v>
      </c>
    </row>
    <row r="22" spans="1:11" x14ac:dyDescent="0.25">
      <c r="A22" s="471">
        <v>1</v>
      </c>
      <c r="B22" s="482" t="s">
        <v>535</v>
      </c>
      <c r="C22" s="431">
        <v>42411</v>
      </c>
      <c r="D22" s="431">
        <v>100</v>
      </c>
      <c r="E22" s="394">
        <v>4050</v>
      </c>
      <c r="F22" s="204"/>
      <c r="G22" s="186"/>
      <c r="H22" s="206">
        <f>F22*G22</f>
        <v>0</v>
      </c>
      <c r="I22" s="207">
        <f>H22</f>
        <v>0</v>
      </c>
      <c r="J22" s="208">
        <f>D22-G22</f>
        <v>100</v>
      </c>
      <c r="K22" s="249">
        <f>E22-I22</f>
        <v>4050</v>
      </c>
    </row>
    <row r="23" spans="1:11" ht="16.5" thickBot="1" x14ac:dyDescent="0.3">
      <c r="A23" s="475"/>
      <c r="B23" s="403"/>
      <c r="C23" s="623"/>
      <c r="D23" s="404"/>
      <c r="E23" s="427"/>
      <c r="F23" s="214"/>
      <c r="G23" s="251"/>
      <c r="H23" s="216">
        <f>F23*G23</f>
        <v>0</v>
      </c>
      <c r="I23" s="217">
        <f>H23</f>
        <v>0</v>
      </c>
      <c r="J23" s="254">
        <f>D23-G23</f>
        <v>0</v>
      </c>
      <c r="K23" s="253">
        <f>E23-I23</f>
        <v>0</v>
      </c>
    </row>
    <row r="24" spans="1:11" ht="19.5" thickBot="1" x14ac:dyDescent="0.35">
      <c r="A24" s="429"/>
      <c r="B24" s="429"/>
      <c r="C24" s="408">
        <v>424</v>
      </c>
      <c r="D24" s="559" t="s">
        <v>180</v>
      </c>
      <c r="E24" s="569">
        <f>SUM(E22:E23)</f>
        <v>4050</v>
      </c>
      <c r="H24" s="570">
        <f>SUM(H22:H23)</f>
        <v>0</v>
      </c>
      <c r="I24" s="570">
        <f>SUM(I22:I23)</f>
        <v>0</v>
      </c>
      <c r="K24" s="571">
        <f>SUM(K22:K23)</f>
        <v>4050</v>
      </c>
    </row>
  </sheetData>
  <mergeCells count="15">
    <mergeCell ref="A10:E10"/>
    <mergeCell ref="F10:H10"/>
    <mergeCell ref="J10:K10"/>
    <mergeCell ref="D11:D12"/>
    <mergeCell ref="E11:E12"/>
    <mergeCell ref="A19:E19"/>
    <mergeCell ref="F19:H19"/>
    <mergeCell ref="J19:K19"/>
    <mergeCell ref="D20:D21"/>
    <mergeCell ref="E20:E21"/>
    <mergeCell ref="A2:E2"/>
    <mergeCell ref="F2:H2"/>
    <mergeCell ref="J2:K2"/>
    <mergeCell ref="D3:D4"/>
    <mergeCell ref="E3:E4"/>
  </mergeCells>
  <phoneticPr fontId="4" type="noConversion"/>
  <pageMargins left="0.31496062992125984" right="0.11811023622047245" top="0.74803149606299213" bottom="0.74803149606299213" header="0.31496062992125984" footer="0.31496062992125984"/>
  <pageSetup paperSize="9" orientation="landscape" r:id="rId1"/>
  <headerFooter>
    <oddHeader>&amp;LOŠ"IVAN MAŽURANIĆ" SIBINJ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4" sqref="B4"/>
    </sheetView>
  </sheetViews>
  <sheetFormatPr defaultRowHeight="15" x14ac:dyDescent="0.25"/>
  <cols>
    <col min="1" max="1" width="3.7109375" style="165" customWidth="1"/>
    <col min="2" max="2" width="46.140625" style="164" customWidth="1"/>
    <col min="3" max="3" width="7.85546875" style="164" customWidth="1"/>
    <col min="4" max="4" width="11.42578125" style="164" customWidth="1"/>
    <col min="5" max="5" width="11.85546875" style="164" customWidth="1"/>
    <col min="6" max="6" width="7.7109375" style="164" customWidth="1"/>
    <col min="7" max="7" width="7.28515625" style="164" customWidth="1"/>
    <col min="8" max="9" width="12.140625" style="164" customWidth="1"/>
    <col min="10" max="10" width="11" style="164" customWidth="1"/>
    <col min="11" max="11" width="11.28515625" style="164" customWidth="1"/>
    <col min="12" max="16384" width="9.140625" style="164"/>
  </cols>
  <sheetData>
    <row r="1" spans="1:11" ht="15.75" thickBot="1" x14ac:dyDescent="0.3"/>
    <row r="2" spans="1:11" ht="19.5" customHeight="1" thickBot="1" x14ac:dyDescent="0.3">
      <c r="A2" s="848" t="s">
        <v>330</v>
      </c>
      <c r="B2" s="849"/>
      <c r="C2" s="849"/>
      <c r="D2" s="849"/>
      <c r="E2" s="850"/>
      <c r="F2" s="852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382"/>
      <c r="C3" s="382" t="s">
        <v>2</v>
      </c>
      <c r="D3" s="846" t="s">
        <v>89</v>
      </c>
      <c r="E3" s="844" t="s">
        <v>181</v>
      </c>
      <c r="F3" s="167" t="s">
        <v>178</v>
      </c>
      <c r="G3" s="168" t="s">
        <v>179</v>
      </c>
      <c r="H3" s="169" t="s">
        <v>180</v>
      </c>
      <c r="I3" s="170" t="s">
        <v>180</v>
      </c>
      <c r="J3" s="171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385" t="s">
        <v>3</v>
      </c>
      <c r="D4" s="847"/>
      <c r="E4" s="845"/>
      <c r="F4" s="173" t="s">
        <v>10</v>
      </c>
      <c r="G4" s="174" t="s">
        <v>10</v>
      </c>
      <c r="H4" s="175" t="s">
        <v>183</v>
      </c>
      <c r="I4" s="176" t="s">
        <v>183</v>
      </c>
      <c r="J4" s="177" t="s">
        <v>10</v>
      </c>
      <c r="K4" s="178" t="s">
        <v>183</v>
      </c>
    </row>
    <row r="5" spans="1:11" ht="24" customHeight="1" x14ac:dyDescent="0.25">
      <c r="A5" s="411">
        <v>1</v>
      </c>
      <c r="B5" s="412" t="s">
        <v>5</v>
      </c>
      <c r="C5" s="413" t="s">
        <v>6</v>
      </c>
      <c r="D5" s="414">
        <v>265</v>
      </c>
      <c r="E5" s="415">
        <v>8150</v>
      </c>
      <c r="F5" s="179"/>
      <c r="G5" s="180"/>
      <c r="H5" s="181">
        <f t="shared" ref="H5:H9" si="0">F5*G5</f>
        <v>0</v>
      </c>
      <c r="I5" s="182">
        <f>H5*1.25</f>
        <v>0</v>
      </c>
      <c r="J5" s="183">
        <f>D5-G5</f>
        <v>265</v>
      </c>
      <c r="K5" s="184">
        <f>E5-I5</f>
        <v>8150</v>
      </c>
    </row>
    <row r="6" spans="1:11" ht="23.25" customHeight="1" x14ac:dyDescent="0.25">
      <c r="A6" s="416">
        <v>2</v>
      </c>
      <c r="B6" s="392" t="s">
        <v>8</v>
      </c>
      <c r="C6" s="417" t="s">
        <v>6</v>
      </c>
      <c r="D6" s="393">
        <v>2</v>
      </c>
      <c r="E6" s="394">
        <v>150</v>
      </c>
      <c r="F6" s="179"/>
      <c r="G6" s="180"/>
      <c r="H6" s="181">
        <f t="shared" si="0"/>
        <v>0</v>
      </c>
      <c r="I6" s="182">
        <f>H6*1.25</f>
        <v>0</v>
      </c>
      <c r="J6" s="183">
        <f t="shared" ref="J6:J9" si="1">D6-G6</f>
        <v>2</v>
      </c>
      <c r="K6" s="184">
        <f>E6-I6</f>
        <v>150</v>
      </c>
    </row>
    <row r="7" spans="1:11" ht="24" customHeight="1" x14ac:dyDescent="0.25">
      <c r="A7" s="416">
        <v>3</v>
      </c>
      <c r="B7" s="392" t="s">
        <v>44</v>
      </c>
      <c r="C7" s="417" t="s">
        <v>6</v>
      </c>
      <c r="D7" s="393">
        <v>5</v>
      </c>
      <c r="E7" s="394">
        <v>200</v>
      </c>
      <c r="F7" s="179"/>
      <c r="G7" s="180"/>
      <c r="H7" s="181">
        <f t="shared" si="0"/>
        <v>0</v>
      </c>
      <c r="I7" s="182">
        <f t="shared" ref="I7:I8" si="2">H7*1.25</f>
        <v>0</v>
      </c>
      <c r="J7" s="183">
        <f t="shared" si="1"/>
        <v>5</v>
      </c>
      <c r="K7" s="184">
        <f t="shared" ref="K7:K8" si="3">E7-I7</f>
        <v>200</v>
      </c>
    </row>
    <row r="8" spans="1:11" ht="24" customHeight="1" x14ac:dyDescent="0.25">
      <c r="A8" s="418"/>
      <c r="B8" s="419"/>
      <c r="C8" s="420"/>
      <c r="D8" s="421"/>
      <c r="E8" s="422"/>
      <c r="F8" s="185"/>
      <c r="G8" s="186"/>
      <c r="H8" s="181">
        <f>F8*G8</f>
        <v>0</v>
      </c>
      <c r="I8" s="182">
        <f t="shared" si="2"/>
        <v>0</v>
      </c>
      <c r="J8" s="183">
        <f>D8-G8</f>
        <v>0</v>
      </c>
      <c r="K8" s="184">
        <f t="shared" si="3"/>
        <v>0</v>
      </c>
    </row>
    <row r="9" spans="1:11" ht="24" customHeight="1" thickBot="1" x14ac:dyDescent="0.3">
      <c r="A9" s="423"/>
      <c r="B9" s="424"/>
      <c r="C9" s="425"/>
      <c r="D9" s="426"/>
      <c r="E9" s="427"/>
      <c r="F9" s="187"/>
      <c r="G9" s="188"/>
      <c r="H9" s="189">
        <f t="shared" si="0"/>
        <v>0</v>
      </c>
      <c r="I9" s="190">
        <f>H9*1.25</f>
        <v>0</v>
      </c>
      <c r="J9" s="191">
        <f t="shared" si="1"/>
        <v>0</v>
      </c>
      <c r="K9" s="192">
        <f>E9-I9</f>
        <v>0</v>
      </c>
    </row>
    <row r="10" spans="1:11" ht="21.75" customHeight="1" thickBot="1" x14ac:dyDescent="0.3">
      <c r="A10" s="428"/>
      <c r="B10" s="429"/>
      <c r="C10" s="408">
        <v>322112</v>
      </c>
      <c r="D10" s="409" t="s">
        <v>180</v>
      </c>
      <c r="E10" s="410">
        <f>SUM(E5:E9)</f>
        <v>8500</v>
      </c>
      <c r="H10" s="193">
        <f>SUM(H5:H9)</f>
        <v>0</v>
      </c>
      <c r="I10" s="193">
        <f>SUM(I5:I9)</f>
        <v>0</v>
      </c>
      <c r="K10" s="194">
        <f>SUM(K5:K9)</f>
        <v>8500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15748031496062992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50" sqref="B50"/>
    </sheetView>
  </sheetViews>
  <sheetFormatPr defaultRowHeight="15" x14ac:dyDescent="0.25"/>
  <cols>
    <col min="1" max="1" width="4.140625" style="165" customWidth="1"/>
    <col min="2" max="2" width="40.28515625" style="164" customWidth="1"/>
    <col min="3" max="3" width="6.85546875" style="164" customWidth="1"/>
    <col min="4" max="4" width="11.5703125" style="164" customWidth="1"/>
    <col min="5" max="5" width="14.42578125" style="164" customWidth="1"/>
    <col min="6" max="7" width="9.140625" style="164"/>
    <col min="8" max="9" width="11.42578125" style="164" customWidth="1"/>
    <col min="10" max="10" width="9.85546875" style="164" customWidth="1"/>
    <col min="11" max="11" width="11" style="164" customWidth="1"/>
    <col min="12" max="16384" width="9.140625" style="164"/>
  </cols>
  <sheetData>
    <row r="1" spans="1:11" ht="15.75" thickBot="1" x14ac:dyDescent="0.3"/>
    <row r="2" spans="1:11" ht="18" customHeight="1" thickBot="1" x14ac:dyDescent="0.3">
      <c r="A2" s="854" t="s">
        <v>331</v>
      </c>
      <c r="B2" s="855"/>
      <c r="C2" s="855"/>
      <c r="D2" s="855"/>
      <c r="E2" s="856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382"/>
      <c r="C3" s="382" t="s">
        <v>2</v>
      </c>
      <c r="D3" s="846" t="s">
        <v>89</v>
      </c>
      <c r="E3" s="844" t="s">
        <v>181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385" t="s">
        <v>3</v>
      </c>
      <c r="D4" s="847"/>
      <c r="E4" s="84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ht="14.25" customHeight="1" x14ac:dyDescent="0.25">
      <c r="A5" s="411">
        <v>1</v>
      </c>
      <c r="B5" s="412" t="s">
        <v>97</v>
      </c>
      <c r="C5" s="413" t="s">
        <v>10</v>
      </c>
      <c r="D5" s="413"/>
      <c r="E5" s="415"/>
      <c r="F5" s="224"/>
      <c r="G5" s="180"/>
      <c r="H5" s="181">
        <f>F5*G5</f>
        <v>0</v>
      </c>
      <c r="I5" s="182">
        <f>H5*1.25</f>
        <v>0</v>
      </c>
      <c r="J5" s="225">
        <f>D5-G5</f>
        <v>0</v>
      </c>
      <c r="K5" s="184">
        <f>E5-I5</f>
        <v>0</v>
      </c>
    </row>
    <row r="6" spans="1:11" ht="15" customHeight="1" x14ac:dyDescent="0.25">
      <c r="A6" s="416">
        <v>2</v>
      </c>
      <c r="B6" s="392" t="s">
        <v>83</v>
      </c>
      <c r="C6" s="417" t="s">
        <v>10</v>
      </c>
      <c r="D6" s="417"/>
      <c r="E6" s="394"/>
      <c r="F6" s="224"/>
      <c r="G6" s="180"/>
      <c r="H6" s="181">
        <f t="shared" ref="H6:H42" si="0">F6*G6</f>
        <v>0</v>
      </c>
      <c r="I6" s="182">
        <f>H6*1.25</f>
        <v>0</v>
      </c>
      <c r="J6" s="225">
        <f t="shared" ref="J6:J42" si="1">D6-G6</f>
        <v>0</v>
      </c>
      <c r="K6" s="184">
        <f>E6-I6</f>
        <v>0</v>
      </c>
    </row>
    <row r="7" spans="1:11" ht="14.25" customHeight="1" x14ac:dyDescent="0.25">
      <c r="A7" s="416">
        <v>3</v>
      </c>
      <c r="B7" s="430" t="s">
        <v>228</v>
      </c>
      <c r="C7" s="417" t="s">
        <v>10</v>
      </c>
      <c r="D7" s="431">
        <v>2</v>
      </c>
      <c r="E7" s="394">
        <v>660</v>
      </c>
      <c r="F7" s="224"/>
      <c r="G7" s="180"/>
      <c r="H7" s="181">
        <f t="shared" si="0"/>
        <v>0</v>
      </c>
      <c r="I7" s="182">
        <f t="shared" ref="I7:I41" si="2">H7*1.25</f>
        <v>0</v>
      </c>
      <c r="J7" s="225">
        <f t="shared" si="1"/>
        <v>2</v>
      </c>
      <c r="K7" s="184">
        <f t="shared" ref="K7:K41" si="3">E7-I7</f>
        <v>660</v>
      </c>
    </row>
    <row r="8" spans="1:11" x14ac:dyDescent="0.25">
      <c r="A8" s="416">
        <v>4</v>
      </c>
      <c r="B8" s="430" t="s">
        <v>100</v>
      </c>
      <c r="C8" s="417" t="s">
        <v>10</v>
      </c>
      <c r="D8" s="431"/>
      <c r="E8" s="394"/>
      <c r="F8" s="224"/>
      <c r="G8" s="180"/>
      <c r="H8" s="181">
        <f t="shared" si="0"/>
        <v>0</v>
      </c>
      <c r="I8" s="182">
        <f t="shared" si="2"/>
        <v>0</v>
      </c>
      <c r="J8" s="225">
        <f t="shared" si="1"/>
        <v>0</v>
      </c>
      <c r="K8" s="184">
        <f t="shared" si="3"/>
        <v>0</v>
      </c>
    </row>
    <row r="9" spans="1:11" x14ac:dyDescent="0.25">
      <c r="A9" s="416">
        <v>5</v>
      </c>
      <c r="B9" s="430" t="s">
        <v>103</v>
      </c>
      <c r="C9" s="417" t="s">
        <v>10</v>
      </c>
      <c r="D9" s="431"/>
      <c r="E9" s="394"/>
      <c r="F9" s="224"/>
      <c r="G9" s="180"/>
      <c r="H9" s="181">
        <f t="shared" si="0"/>
        <v>0</v>
      </c>
      <c r="I9" s="182">
        <f t="shared" si="2"/>
        <v>0</v>
      </c>
      <c r="J9" s="225">
        <f t="shared" si="1"/>
        <v>0</v>
      </c>
      <c r="K9" s="184">
        <f t="shared" si="3"/>
        <v>0</v>
      </c>
    </row>
    <row r="10" spans="1:11" x14ac:dyDescent="0.25">
      <c r="A10" s="416">
        <v>6</v>
      </c>
      <c r="B10" s="430" t="s">
        <v>104</v>
      </c>
      <c r="C10" s="417" t="s">
        <v>10</v>
      </c>
      <c r="D10" s="431">
        <v>7</v>
      </c>
      <c r="E10" s="394">
        <v>2000</v>
      </c>
      <c r="F10" s="224"/>
      <c r="G10" s="180"/>
      <c r="H10" s="181">
        <f t="shared" si="0"/>
        <v>0</v>
      </c>
      <c r="I10" s="182">
        <f t="shared" si="2"/>
        <v>0</v>
      </c>
      <c r="J10" s="225">
        <f t="shared" si="1"/>
        <v>7</v>
      </c>
      <c r="K10" s="184">
        <f t="shared" si="3"/>
        <v>2000</v>
      </c>
    </row>
    <row r="11" spans="1:11" x14ac:dyDescent="0.25">
      <c r="A11" s="416">
        <v>7</v>
      </c>
      <c r="B11" s="430" t="s">
        <v>107</v>
      </c>
      <c r="C11" s="417" t="s">
        <v>10</v>
      </c>
      <c r="D11" s="431">
        <v>1</v>
      </c>
      <c r="E11" s="394">
        <v>950</v>
      </c>
      <c r="F11" s="224"/>
      <c r="G11" s="180"/>
      <c r="H11" s="181">
        <f t="shared" si="0"/>
        <v>0</v>
      </c>
      <c r="I11" s="182">
        <f t="shared" si="2"/>
        <v>0</v>
      </c>
      <c r="J11" s="225">
        <f t="shared" si="1"/>
        <v>1</v>
      </c>
      <c r="K11" s="184">
        <f t="shared" si="3"/>
        <v>950</v>
      </c>
    </row>
    <row r="12" spans="1:11" x14ac:dyDescent="0.25">
      <c r="A12" s="416">
        <v>8</v>
      </c>
      <c r="B12" s="430" t="s">
        <v>108</v>
      </c>
      <c r="C12" s="417" t="s">
        <v>10</v>
      </c>
      <c r="D12" s="431">
        <v>1</v>
      </c>
      <c r="E12" s="394">
        <v>1200</v>
      </c>
      <c r="F12" s="224"/>
      <c r="G12" s="180"/>
      <c r="H12" s="181">
        <f t="shared" si="0"/>
        <v>0</v>
      </c>
      <c r="I12" s="182">
        <f t="shared" si="2"/>
        <v>0</v>
      </c>
      <c r="J12" s="225">
        <f t="shared" si="1"/>
        <v>1</v>
      </c>
      <c r="K12" s="184">
        <f t="shared" si="3"/>
        <v>1200</v>
      </c>
    </row>
    <row r="13" spans="1:11" x14ac:dyDescent="0.25">
      <c r="A13" s="416">
        <v>9</v>
      </c>
      <c r="B13" s="430" t="s">
        <v>109</v>
      </c>
      <c r="C13" s="417" t="s">
        <v>10</v>
      </c>
      <c r="D13" s="431">
        <v>1</v>
      </c>
      <c r="E13" s="394">
        <v>1200</v>
      </c>
      <c r="F13" s="224"/>
      <c r="G13" s="180"/>
      <c r="H13" s="181">
        <f t="shared" si="0"/>
        <v>0</v>
      </c>
      <c r="I13" s="182">
        <f t="shared" si="2"/>
        <v>0</v>
      </c>
      <c r="J13" s="225">
        <f t="shared" si="1"/>
        <v>1</v>
      </c>
      <c r="K13" s="184">
        <f t="shared" si="3"/>
        <v>1200</v>
      </c>
    </row>
    <row r="14" spans="1:11" x14ac:dyDescent="0.25">
      <c r="A14" s="416">
        <v>10</v>
      </c>
      <c r="B14" s="430" t="s">
        <v>110</v>
      </c>
      <c r="C14" s="417" t="s">
        <v>10</v>
      </c>
      <c r="D14" s="431">
        <v>1</v>
      </c>
      <c r="E14" s="394">
        <v>1200</v>
      </c>
      <c r="F14" s="224"/>
      <c r="G14" s="180"/>
      <c r="H14" s="181">
        <f t="shared" si="0"/>
        <v>0</v>
      </c>
      <c r="I14" s="182">
        <f t="shared" si="2"/>
        <v>0</v>
      </c>
      <c r="J14" s="225">
        <f t="shared" si="1"/>
        <v>1</v>
      </c>
      <c r="K14" s="184">
        <f t="shared" si="3"/>
        <v>1200</v>
      </c>
    </row>
    <row r="15" spans="1:11" x14ac:dyDescent="0.25">
      <c r="A15" s="416">
        <v>11</v>
      </c>
      <c r="B15" s="430" t="s">
        <v>111</v>
      </c>
      <c r="C15" s="417" t="s">
        <v>10</v>
      </c>
      <c r="D15" s="431"/>
      <c r="E15" s="394"/>
      <c r="F15" s="224"/>
      <c r="G15" s="180"/>
      <c r="H15" s="181">
        <f t="shared" si="0"/>
        <v>0</v>
      </c>
      <c r="I15" s="182">
        <f t="shared" si="2"/>
        <v>0</v>
      </c>
      <c r="J15" s="225">
        <f t="shared" si="1"/>
        <v>0</v>
      </c>
      <c r="K15" s="184">
        <f t="shared" si="3"/>
        <v>0</v>
      </c>
    </row>
    <row r="16" spans="1:11" x14ac:dyDescent="0.25">
      <c r="A16" s="416">
        <v>12</v>
      </c>
      <c r="B16" s="396" t="s">
        <v>114</v>
      </c>
      <c r="C16" s="417" t="s">
        <v>113</v>
      </c>
      <c r="D16" s="431"/>
      <c r="E16" s="394"/>
      <c r="F16" s="224"/>
      <c r="G16" s="180"/>
      <c r="H16" s="181">
        <f t="shared" si="0"/>
        <v>0</v>
      </c>
      <c r="I16" s="182">
        <f t="shared" si="2"/>
        <v>0</v>
      </c>
      <c r="J16" s="225">
        <f t="shared" si="1"/>
        <v>0</v>
      </c>
      <c r="K16" s="184">
        <f t="shared" si="3"/>
        <v>0</v>
      </c>
    </row>
    <row r="17" spans="1:11" x14ac:dyDescent="0.25">
      <c r="A17" s="416">
        <v>13</v>
      </c>
      <c r="B17" s="396" t="s">
        <v>115</v>
      </c>
      <c r="C17" s="417" t="s">
        <v>113</v>
      </c>
      <c r="D17" s="431"/>
      <c r="E17" s="394"/>
      <c r="F17" s="224"/>
      <c r="G17" s="180"/>
      <c r="H17" s="181">
        <f t="shared" si="0"/>
        <v>0</v>
      </c>
      <c r="I17" s="182">
        <f t="shared" si="2"/>
        <v>0</v>
      </c>
      <c r="J17" s="225">
        <f t="shared" si="1"/>
        <v>0</v>
      </c>
      <c r="K17" s="184">
        <f t="shared" si="3"/>
        <v>0</v>
      </c>
    </row>
    <row r="18" spans="1:11" x14ac:dyDescent="0.25">
      <c r="A18" s="416">
        <v>14</v>
      </c>
      <c r="B18" s="430" t="s">
        <v>98</v>
      </c>
      <c r="C18" s="417" t="s">
        <v>10</v>
      </c>
      <c r="D18" s="431"/>
      <c r="E18" s="394"/>
      <c r="F18" s="224"/>
      <c r="G18" s="180"/>
      <c r="H18" s="181">
        <f t="shared" si="0"/>
        <v>0</v>
      </c>
      <c r="I18" s="182">
        <f t="shared" si="2"/>
        <v>0</v>
      </c>
      <c r="J18" s="225">
        <f t="shared" si="1"/>
        <v>0</v>
      </c>
      <c r="K18" s="184">
        <f t="shared" si="3"/>
        <v>0</v>
      </c>
    </row>
    <row r="19" spans="1:11" x14ac:dyDescent="0.25">
      <c r="A19" s="416">
        <v>15</v>
      </c>
      <c r="B19" s="430" t="s">
        <v>230</v>
      </c>
      <c r="C19" s="417" t="s">
        <v>10</v>
      </c>
      <c r="D19" s="431">
        <v>1</v>
      </c>
      <c r="E19" s="394">
        <v>200</v>
      </c>
      <c r="F19" s="224"/>
      <c r="G19" s="180"/>
      <c r="H19" s="181">
        <f t="shared" si="0"/>
        <v>0</v>
      </c>
      <c r="I19" s="182">
        <f t="shared" si="2"/>
        <v>0</v>
      </c>
      <c r="J19" s="225">
        <f t="shared" si="1"/>
        <v>1</v>
      </c>
      <c r="K19" s="184">
        <f t="shared" si="3"/>
        <v>200</v>
      </c>
    </row>
    <row r="20" spans="1:11" x14ac:dyDescent="0.25">
      <c r="A20" s="416">
        <v>16</v>
      </c>
      <c r="B20" s="430" t="s">
        <v>99</v>
      </c>
      <c r="C20" s="417" t="s">
        <v>10</v>
      </c>
      <c r="D20" s="431"/>
      <c r="E20" s="394"/>
      <c r="F20" s="224"/>
      <c r="G20" s="180"/>
      <c r="H20" s="181">
        <f t="shared" si="0"/>
        <v>0</v>
      </c>
      <c r="I20" s="182">
        <f t="shared" si="2"/>
        <v>0</v>
      </c>
      <c r="J20" s="225">
        <f t="shared" si="1"/>
        <v>0</v>
      </c>
      <c r="K20" s="184">
        <f t="shared" si="3"/>
        <v>0</v>
      </c>
    </row>
    <row r="21" spans="1:11" x14ac:dyDescent="0.25">
      <c r="A21" s="416">
        <v>17</v>
      </c>
      <c r="B21" s="430" t="s">
        <v>101</v>
      </c>
      <c r="C21" s="417" t="s">
        <v>10</v>
      </c>
      <c r="D21" s="431">
        <v>2</v>
      </c>
      <c r="E21" s="394">
        <v>320</v>
      </c>
      <c r="F21" s="224"/>
      <c r="G21" s="180"/>
      <c r="H21" s="181">
        <f t="shared" si="0"/>
        <v>0</v>
      </c>
      <c r="I21" s="182">
        <f t="shared" si="2"/>
        <v>0</v>
      </c>
      <c r="J21" s="225">
        <f t="shared" si="1"/>
        <v>2</v>
      </c>
      <c r="K21" s="184">
        <f t="shared" si="3"/>
        <v>320</v>
      </c>
    </row>
    <row r="22" spans="1:11" x14ac:dyDescent="0.25">
      <c r="A22" s="416">
        <v>18</v>
      </c>
      <c r="B22" s="430" t="s">
        <v>102</v>
      </c>
      <c r="C22" s="417" t="s">
        <v>10</v>
      </c>
      <c r="D22" s="431">
        <v>2</v>
      </c>
      <c r="E22" s="394">
        <v>400</v>
      </c>
      <c r="F22" s="224"/>
      <c r="G22" s="180"/>
      <c r="H22" s="181">
        <f t="shared" si="0"/>
        <v>0</v>
      </c>
      <c r="I22" s="182">
        <f t="shared" si="2"/>
        <v>0</v>
      </c>
      <c r="J22" s="225">
        <f t="shared" si="1"/>
        <v>2</v>
      </c>
      <c r="K22" s="184">
        <f t="shared" si="3"/>
        <v>400</v>
      </c>
    </row>
    <row r="23" spans="1:11" x14ac:dyDescent="0.25">
      <c r="A23" s="416">
        <v>19</v>
      </c>
      <c r="B23" s="430" t="s">
        <v>105</v>
      </c>
      <c r="C23" s="417" t="s">
        <v>10</v>
      </c>
      <c r="D23" s="431"/>
      <c r="E23" s="394"/>
      <c r="F23" s="224"/>
      <c r="G23" s="180"/>
      <c r="H23" s="181">
        <f t="shared" si="0"/>
        <v>0</v>
      </c>
      <c r="I23" s="182">
        <f t="shared" si="2"/>
        <v>0</v>
      </c>
      <c r="J23" s="225">
        <f t="shared" si="1"/>
        <v>0</v>
      </c>
      <c r="K23" s="184">
        <f t="shared" si="3"/>
        <v>0</v>
      </c>
    </row>
    <row r="24" spans="1:11" x14ac:dyDescent="0.25">
      <c r="A24" s="416">
        <v>20</v>
      </c>
      <c r="B24" s="430" t="s">
        <v>106</v>
      </c>
      <c r="C24" s="417" t="s">
        <v>10</v>
      </c>
      <c r="D24" s="431"/>
      <c r="E24" s="394"/>
      <c r="F24" s="224"/>
      <c r="G24" s="180"/>
      <c r="H24" s="181">
        <f t="shared" si="0"/>
        <v>0</v>
      </c>
      <c r="I24" s="182">
        <f t="shared" si="2"/>
        <v>0</v>
      </c>
      <c r="J24" s="225">
        <f t="shared" si="1"/>
        <v>0</v>
      </c>
      <c r="K24" s="184">
        <f t="shared" si="3"/>
        <v>0</v>
      </c>
    </row>
    <row r="25" spans="1:11" x14ac:dyDescent="0.25">
      <c r="A25" s="416">
        <v>21</v>
      </c>
      <c r="B25" s="432" t="s">
        <v>112</v>
      </c>
      <c r="C25" s="420" t="s">
        <v>10</v>
      </c>
      <c r="D25" s="433"/>
      <c r="E25" s="422"/>
      <c r="F25" s="224"/>
      <c r="G25" s="180"/>
      <c r="H25" s="181">
        <f t="shared" si="0"/>
        <v>0</v>
      </c>
      <c r="I25" s="182">
        <f t="shared" si="2"/>
        <v>0</v>
      </c>
      <c r="J25" s="225">
        <f t="shared" si="1"/>
        <v>0</v>
      </c>
      <c r="K25" s="184">
        <f t="shared" si="3"/>
        <v>0</v>
      </c>
    </row>
    <row r="26" spans="1:11" x14ac:dyDescent="0.25">
      <c r="A26" s="416">
        <v>22</v>
      </c>
      <c r="B26" s="396" t="s">
        <v>189</v>
      </c>
      <c r="C26" s="417" t="s">
        <v>113</v>
      </c>
      <c r="D26" s="431"/>
      <c r="E26" s="394"/>
      <c r="F26" s="224"/>
      <c r="G26" s="180"/>
      <c r="H26" s="181">
        <f t="shared" si="0"/>
        <v>0</v>
      </c>
      <c r="I26" s="182">
        <f t="shared" si="2"/>
        <v>0</v>
      </c>
      <c r="J26" s="225">
        <f t="shared" si="1"/>
        <v>0</v>
      </c>
      <c r="K26" s="184">
        <f t="shared" si="3"/>
        <v>0</v>
      </c>
    </row>
    <row r="27" spans="1:11" ht="15" customHeight="1" x14ac:dyDescent="0.25">
      <c r="A27" s="416">
        <v>23</v>
      </c>
      <c r="B27" s="396" t="s">
        <v>190</v>
      </c>
      <c r="C27" s="417" t="s">
        <v>113</v>
      </c>
      <c r="D27" s="431"/>
      <c r="E27" s="394"/>
      <c r="F27" s="224"/>
      <c r="G27" s="180"/>
      <c r="H27" s="181">
        <f t="shared" si="0"/>
        <v>0</v>
      </c>
      <c r="I27" s="182">
        <f t="shared" si="2"/>
        <v>0</v>
      </c>
      <c r="J27" s="225">
        <f t="shared" si="1"/>
        <v>0</v>
      </c>
      <c r="K27" s="184">
        <f t="shared" si="3"/>
        <v>0</v>
      </c>
    </row>
    <row r="28" spans="1:11" ht="14.25" customHeight="1" x14ac:dyDescent="0.25">
      <c r="A28" s="416">
        <v>24</v>
      </c>
      <c r="B28" s="396" t="s">
        <v>191</v>
      </c>
      <c r="C28" s="417" t="s">
        <v>113</v>
      </c>
      <c r="D28" s="431"/>
      <c r="E28" s="394"/>
      <c r="F28" s="224"/>
      <c r="G28" s="180"/>
      <c r="H28" s="181">
        <f t="shared" si="0"/>
        <v>0</v>
      </c>
      <c r="I28" s="182">
        <f t="shared" si="2"/>
        <v>0</v>
      </c>
      <c r="J28" s="225">
        <f t="shared" si="1"/>
        <v>0</v>
      </c>
      <c r="K28" s="184">
        <f t="shared" si="3"/>
        <v>0</v>
      </c>
    </row>
    <row r="29" spans="1:11" x14ac:dyDescent="0.25">
      <c r="A29" s="416">
        <v>25</v>
      </c>
      <c r="B29" s="396" t="s">
        <v>192</v>
      </c>
      <c r="C29" s="417" t="s">
        <v>113</v>
      </c>
      <c r="D29" s="431"/>
      <c r="E29" s="394"/>
      <c r="F29" s="224"/>
      <c r="G29" s="180"/>
      <c r="H29" s="181">
        <f t="shared" si="0"/>
        <v>0</v>
      </c>
      <c r="I29" s="182">
        <f t="shared" si="2"/>
        <v>0</v>
      </c>
      <c r="J29" s="225">
        <f t="shared" si="1"/>
        <v>0</v>
      </c>
      <c r="K29" s="184">
        <f t="shared" si="3"/>
        <v>0</v>
      </c>
    </row>
    <row r="30" spans="1:11" ht="15" customHeight="1" x14ac:dyDescent="0.25">
      <c r="A30" s="416">
        <v>26</v>
      </c>
      <c r="B30" s="392" t="s">
        <v>65</v>
      </c>
      <c r="C30" s="417" t="s">
        <v>10</v>
      </c>
      <c r="D30" s="417"/>
      <c r="E30" s="394"/>
      <c r="F30" s="224"/>
      <c r="G30" s="180"/>
      <c r="H30" s="181">
        <f t="shared" si="0"/>
        <v>0</v>
      </c>
      <c r="I30" s="182">
        <f t="shared" si="2"/>
        <v>0</v>
      </c>
      <c r="J30" s="225">
        <f t="shared" si="1"/>
        <v>0</v>
      </c>
      <c r="K30" s="184">
        <f t="shared" si="3"/>
        <v>0</v>
      </c>
    </row>
    <row r="31" spans="1:11" s="226" customFormat="1" ht="14.25" customHeight="1" x14ac:dyDescent="0.25">
      <c r="A31" s="416">
        <v>27</v>
      </c>
      <c r="B31" s="392" t="s">
        <v>82</v>
      </c>
      <c r="C31" s="417" t="s">
        <v>10</v>
      </c>
      <c r="D31" s="417"/>
      <c r="E31" s="394"/>
      <c r="F31" s="224"/>
      <c r="G31" s="180"/>
      <c r="H31" s="181">
        <f t="shared" si="0"/>
        <v>0</v>
      </c>
      <c r="I31" s="182">
        <f t="shared" si="2"/>
        <v>0</v>
      </c>
      <c r="J31" s="225">
        <f t="shared" si="1"/>
        <v>0</v>
      </c>
      <c r="K31" s="184">
        <f t="shared" si="3"/>
        <v>0</v>
      </c>
    </row>
    <row r="32" spans="1:11" s="226" customFormat="1" ht="14.25" customHeight="1" x14ac:dyDescent="0.25">
      <c r="A32" s="416">
        <v>28</v>
      </c>
      <c r="B32" s="399" t="s">
        <v>226</v>
      </c>
      <c r="C32" s="420" t="s">
        <v>10</v>
      </c>
      <c r="D32" s="420">
        <v>1</v>
      </c>
      <c r="E32" s="422">
        <v>135</v>
      </c>
      <c r="F32" s="224"/>
      <c r="G32" s="180"/>
      <c r="H32" s="181">
        <f t="shared" ref="H32:H41" si="4">F32*G32</f>
        <v>0</v>
      </c>
      <c r="I32" s="182">
        <f t="shared" si="2"/>
        <v>0</v>
      </c>
      <c r="J32" s="225">
        <f t="shared" ref="J32:J40" si="5">D32-G32</f>
        <v>1</v>
      </c>
      <c r="K32" s="184">
        <f t="shared" si="3"/>
        <v>135</v>
      </c>
    </row>
    <row r="33" spans="1:11" s="226" customFormat="1" ht="14.25" customHeight="1" x14ac:dyDescent="0.25">
      <c r="A33" s="416">
        <v>29</v>
      </c>
      <c r="B33" s="399" t="s">
        <v>227</v>
      </c>
      <c r="C33" s="420" t="s">
        <v>10</v>
      </c>
      <c r="D33" s="420">
        <v>1</v>
      </c>
      <c r="E33" s="422">
        <v>580</v>
      </c>
      <c r="F33" s="224"/>
      <c r="G33" s="180"/>
      <c r="H33" s="181">
        <f t="shared" si="4"/>
        <v>0</v>
      </c>
      <c r="I33" s="182">
        <f t="shared" si="2"/>
        <v>0</v>
      </c>
      <c r="J33" s="225">
        <f t="shared" si="5"/>
        <v>1</v>
      </c>
      <c r="K33" s="184">
        <f t="shared" si="3"/>
        <v>580</v>
      </c>
    </row>
    <row r="34" spans="1:11" s="226" customFormat="1" ht="14.25" customHeight="1" x14ac:dyDescent="0.25">
      <c r="A34" s="416">
        <v>30</v>
      </c>
      <c r="B34" s="399" t="s">
        <v>232</v>
      </c>
      <c r="C34" s="420" t="s">
        <v>10</v>
      </c>
      <c r="D34" s="420">
        <v>1</v>
      </c>
      <c r="E34" s="422">
        <v>735</v>
      </c>
      <c r="F34" s="224"/>
      <c r="G34" s="180"/>
      <c r="H34" s="181">
        <f t="shared" si="4"/>
        <v>0</v>
      </c>
      <c r="I34" s="182">
        <f t="shared" si="2"/>
        <v>0</v>
      </c>
      <c r="J34" s="225">
        <f t="shared" ref="J34:J39" si="6">D34-G34</f>
        <v>1</v>
      </c>
      <c r="K34" s="184">
        <f t="shared" si="3"/>
        <v>735</v>
      </c>
    </row>
    <row r="35" spans="1:11" s="226" customFormat="1" ht="14.25" customHeight="1" x14ac:dyDescent="0.25">
      <c r="A35" s="416">
        <v>31</v>
      </c>
      <c r="B35" s="399" t="s">
        <v>231</v>
      </c>
      <c r="C35" s="420" t="s">
        <v>10</v>
      </c>
      <c r="D35" s="420">
        <v>1</v>
      </c>
      <c r="E35" s="422">
        <v>920</v>
      </c>
      <c r="F35" s="224"/>
      <c r="G35" s="180"/>
      <c r="H35" s="181">
        <f t="shared" si="4"/>
        <v>0</v>
      </c>
      <c r="I35" s="182">
        <f t="shared" si="2"/>
        <v>0</v>
      </c>
      <c r="J35" s="225">
        <f t="shared" si="6"/>
        <v>1</v>
      </c>
      <c r="K35" s="184">
        <f t="shared" si="3"/>
        <v>920</v>
      </c>
    </row>
    <row r="36" spans="1:11" s="226" customFormat="1" ht="14.25" customHeight="1" x14ac:dyDescent="0.25">
      <c r="A36" s="416">
        <v>32</v>
      </c>
      <c r="B36" s="399" t="s">
        <v>233</v>
      </c>
      <c r="C36" s="420" t="s">
        <v>10</v>
      </c>
      <c r="D36" s="420">
        <v>1</v>
      </c>
      <c r="E36" s="422">
        <v>920</v>
      </c>
      <c r="F36" s="224"/>
      <c r="G36" s="180"/>
      <c r="H36" s="181">
        <f t="shared" si="4"/>
        <v>0</v>
      </c>
      <c r="I36" s="182">
        <f t="shared" si="2"/>
        <v>0</v>
      </c>
      <c r="J36" s="225">
        <f t="shared" si="6"/>
        <v>1</v>
      </c>
      <c r="K36" s="184">
        <f t="shared" si="3"/>
        <v>920</v>
      </c>
    </row>
    <row r="37" spans="1:11" s="226" customFormat="1" ht="14.25" customHeight="1" x14ac:dyDescent="0.25">
      <c r="A37" s="416">
        <v>33</v>
      </c>
      <c r="B37" s="399" t="s">
        <v>234</v>
      </c>
      <c r="C37" s="420" t="s">
        <v>10</v>
      </c>
      <c r="D37" s="420">
        <v>1</v>
      </c>
      <c r="E37" s="422">
        <v>920</v>
      </c>
      <c r="F37" s="224"/>
      <c r="G37" s="180"/>
      <c r="H37" s="181">
        <f t="shared" si="4"/>
        <v>0</v>
      </c>
      <c r="I37" s="182">
        <f t="shared" si="2"/>
        <v>0</v>
      </c>
      <c r="J37" s="225">
        <f t="shared" si="6"/>
        <v>1</v>
      </c>
      <c r="K37" s="184">
        <f t="shared" si="3"/>
        <v>920</v>
      </c>
    </row>
    <row r="38" spans="1:11" s="226" customFormat="1" ht="14.25" customHeight="1" x14ac:dyDescent="0.25">
      <c r="A38" s="416">
        <v>34</v>
      </c>
      <c r="B38" s="399" t="s">
        <v>239</v>
      </c>
      <c r="C38" s="420" t="s">
        <v>10</v>
      </c>
      <c r="D38" s="420"/>
      <c r="E38" s="422"/>
      <c r="F38" s="224"/>
      <c r="G38" s="180"/>
      <c r="H38" s="181">
        <f t="shared" si="4"/>
        <v>0</v>
      </c>
      <c r="I38" s="182">
        <f t="shared" si="2"/>
        <v>0</v>
      </c>
      <c r="J38" s="225">
        <f t="shared" si="6"/>
        <v>0</v>
      </c>
      <c r="K38" s="184">
        <f t="shared" si="3"/>
        <v>0</v>
      </c>
    </row>
    <row r="39" spans="1:11" s="226" customFormat="1" ht="14.25" customHeight="1" x14ac:dyDescent="0.25">
      <c r="A39" s="416">
        <v>35</v>
      </c>
      <c r="B39" s="399" t="s">
        <v>240</v>
      </c>
      <c r="C39" s="420" t="s">
        <v>10</v>
      </c>
      <c r="D39" s="420">
        <v>1</v>
      </c>
      <c r="E39" s="422">
        <v>530</v>
      </c>
      <c r="F39" s="224"/>
      <c r="G39" s="180"/>
      <c r="H39" s="181">
        <f t="shared" si="4"/>
        <v>0</v>
      </c>
      <c r="I39" s="182">
        <f t="shared" si="2"/>
        <v>0</v>
      </c>
      <c r="J39" s="225">
        <f t="shared" si="6"/>
        <v>1</v>
      </c>
      <c r="K39" s="184">
        <f t="shared" si="3"/>
        <v>530</v>
      </c>
    </row>
    <row r="40" spans="1:11" s="226" customFormat="1" ht="14.25" customHeight="1" x14ac:dyDescent="0.25">
      <c r="A40" s="416">
        <v>36</v>
      </c>
      <c r="B40" s="399" t="s">
        <v>280</v>
      </c>
      <c r="C40" s="420" t="s">
        <v>10</v>
      </c>
      <c r="D40" s="420">
        <v>1</v>
      </c>
      <c r="E40" s="422">
        <v>275</v>
      </c>
      <c r="F40" s="224"/>
      <c r="G40" s="180"/>
      <c r="H40" s="181">
        <f t="shared" si="4"/>
        <v>0</v>
      </c>
      <c r="I40" s="182">
        <f t="shared" si="2"/>
        <v>0</v>
      </c>
      <c r="J40" s="225">
        <f t="shared" si="5"/>
        <v>1</v>
      </c>
      <c r="K40" s="184">
        <f t="shared" si="3"/>
        <v>275</v>
      </c>
    </row>
    <row r="41" spans="1:11" s="226" customFormat="1" ht="14.25" customHeight="1" x14ac:dyDescent="0.25">
      <c r="A41" s="434">
        <v>37</v>
      </c>
      <c r="B41" s="399" t="s">
        <v>281</v>
      </c>
      <c r="C41" s="420" t="s">
        <v>10</v>
      </c>
      <c r="D41" s="420">
        <v>1</v>
      </c>
      <c r="E41" s="422">
        <v>110</v>
      </c>
      <c r="F41" s="227"/>
      <c r="G41" s="228"/>
      <c r="H41" s="229">
        <f t="shared" si="4"/>
        <v>0</v>
      </c>
      <c r="I41" s="182">
        <f t="shared" si="2"/>
        <v>0</v>
      </c>
      <c r="J41" s="225">
        <f>D41-G41</f>
        <v>1</v>
      </c>
      <c r="K41" s="184">
        <f t="shared" si="3"/>
        <v>110</v>
      </c>
    </row>
    <row r="42" spans="1:11" ht="15" customHeight="1" thickBot="1" x14ac:dyDescent="0.3">
      <c r="A42" s="402"/>
      <c r="B42" s="817"/>
      <c r="C42" s="818"/>
      <c r="D42" s="819"/>
      <c r="E42" s="820"/>
      <c r="F42" s="214"/>
      <c r="G42" s="215"/>
      <c r="H42" s="216">
        <f t="shared" si="0"/>
        <v>0</v>
      </c>
      <c r="I42" s="217">
        <f>H42*1.25</f>
        <v>0</v>
      </c>
      <c r="J42" s="230">
        <f t="shared" si="1"/>
        <v>0</v>
      </c>
      <c r="K42" s="231">
        <f>E42-I42</f>
        <v>0</v>
      </c>
    </row>
    <row r="43" spans="1:11" ht="21.75" customHeight="1" thickBot="1" x14ac:dyDescent="0.3">
      <c r="A43" s="428"/>
      <c r="B43" s="429"/>
      <c r="C43" s="408">
        <v>322113</v>
      </c>
      <c r="D43" s="409" t="s">
        <v>180</v>
      </c>
      <c r="E43" s="435">
        <f>SUM(E5:E42)</f>
        <v>13255</v>
      </c>
      <c r="H43" s="232">
        <f>SUM(H5:H42)</f>
        <v>0</v>
      </c>
      <c r="I43" s="232">
        <f>SUM(I5:I42)</f>
        <v>0</v>
      </c>
      <c r="K43" s="233">
        <f>SUM(K5:K42)</f>
        <v>13255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35433070866141736" right="0.19685039370078741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4" sqref="B4"/>
    </sheetView>
  </sheetViews>
  <sheetFormatPr defaultRowHeight="15" x14ac:dyDescent="0.25"/>
  <cols>
    <col min="1" max="1" width="4.140625" style="248" customWidth="1"/>
    <col min="2" max="2" width="28" style="164" customWidth="1"/>
    <col min="3" max="3" width="12.7109375" style="164" customWidth="1"/>
    <col min="4" max="4" width="11.42578125" style="164" customWidth="1"/>
    <col min="5" max="5" width="14.140625" style="164" customWidth="1"/>
    <col min="6" max="7" width="9.140625" style="164"/>
    <col min="8" max="9" width="12.7109375" style="164" customWidth="1"/>
    <col min="10" max="10" width="11.42578125" style="164" customWidth="1"/>
    <col min="11" max="11" width="12.7109375" style="164" customWidth="1"/>
    <col min="12" max="16384" width="9.140625" style="164"/>
  </cols>
  <sheetData>
    <row r="1" spans="1:11" s="235" customFormat="1" ht="15.75" thickBot="1" x14ac:dyDescent="0.3">
      <c r="A1" s="234"/>
    </row>
    <row r="2" spans="1:11" ht="15.75" thickBot="1" x14ac:dyDescent="0.3">
      <c r="A2" s="857" t="s">
        <v>153</v>
      </c>
      <c r="B2" s="858"/>
      <c r="C2" s="858"/>
      <c r="D2" s="858"/>
      <c r="E2" s="859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4.25" customHeight="1" x14ac:dyDescent="0.25">
      <c r="A3" s="381"/>
      <c r="B3" s="382"/>
      <c r="C3" s="382"/>
      <c r="D3" s="860" t="s">
        <v>89</v>
      </c>
      <c r="E3" s="863" t="s">
        <v>181</v>
      </c>
      <c r="F3" s="196"/>
      <c r="G3" s="168"/>
      <c r="H3" s="169"/>
      <c r="I3" s="170"/>
      <c r="J3" s="222"/>
      <c r="K3" s="172"/>
    </row>
    <row r="4" spans="1:11" ht="14.25" customHeight="1" x14ac:dyDescent="0.25">
      <c r="A4" s="436" t="s">
        <v>0</v>
      </c>
      <c r="B4" s="779" t="s">
        <v>630</v>
      </c>
      <c r="C4" s="437" t="s">
        <v>2</v>
      </c>
      <c r="D4" s="861"/>
      <c r="E4" s="864"/>
      <c r="F4" s="236" t="s">
        <v>178</v>
      </c>
      <c r="G4" s="237" t="s">
        <v>179</v>
      </c>
      <c r="H4" s="238" t="s">
        <v>180</v>
      </c>
      <c r="I4" s="239" t="s">
        <v>180</v>
      </c>
      <c r="J4" s="240" t="s">
        <v>182</v>
      </c>
      <c r="K4" s="241" t="s">
        <v>182</v>
      </c>
    </row>
    <row r="5" spans="1:11" ht="14.25" customHeight="1" thickBot="1" x14ac:dyDescent="0.3">
      <c r="A5" s="384" t="s">
        <v>1</v>
      </c>
      <c r="B5" s="776"/>
      <c r="C5" s="385" t="s">
        <v>3</v>
      </c>
      <c r="D5" s="862"/>
      <c r="E5" s="865"/>
      <c r="F5" s="197" t="s">
        <v>10</v>
      </c>
      <c r="G5" s="174" t="s">
        <v>10</v>
      </c>
      <c r="H5" s="175" t="s">
        <v>183</v>
      </c>
      <c r="I5" s="176" t="s">
        <v>183</v>
      </c>
      <c r="J5" s="223" t="s">
        <v>10</v>
      </c>
      <c r="K5" s="178" t="s">
        <v>183</v>
      </c>
    </row>
    <row r="6" spans="1:11" x14ac:dyDescent="0.25">
      <c r="A6" s="439" t="s">
        <v>4</v>
      </c>
      <c r="B6" s="440" t="s">
        <v>154</v>
      </c>
      <c r="C6" s="414" t="s">
        <v>151</v>
      </c>
      <c r="D6" s="441">
        <v>350</v>
      </c>
      <c r="E6" s="442">
        <v>630</v>
      </c>
      <c r="F6" s="224"/>
      <c r="G6" s="180"/>
      <c r="H6" s="181">
        <f>F6*G6</f>
        <v>0</v>
      </c>
      <c r="I6" s="182">
        <f>H6*1.25</f>
        <v>0</v>
      </c>
      <c r="J6" s="225">
        <f>D6-G6</f>
        <v>350</v>
      </c>
      <c r="K6" s="184">
        <f>E6-I6</f>
        <v>630</v>
      </c>
    </row>
    <row r="7" spans="1:11" x14ac:dyDescent="0.25">
      <c r="A7" s="443" t="s">
        <v>7</v>
      </c>
      <c r="B7" s="444" t="s">
        <v>155</v>
      </c>
      <c r="C7" s="393" t="s">
        <v>151</v>
      </c>
      <c r="D7" s="445">
        <v>100</v>
      </c>
      <c r="E7" s="446">
        <v>275</v>
      </c>
      <c r="F7" s="204"/>
      <c r="G7" s="205"/>
      <c r="H7" s="206">
        <f t="shared" ref="H7:H22" si="0">F7*G7</f>
        <v>0</v>
      </c>
      <c r="I7" s="207">
        <f>H7*1.25</f>
        <v>0</v>
      </c>
      <c r="J7" s="242">
        <f t="shared" ref="J7:J22" si="1">D7-G7</f>
        <v>100</v>
      </c>
      <c r="K7" s="243">
        <f>E7-I7</f>
        <v>275</v>
      </c>
    </row>
    <row r="8" spans="1:11" x14ac:dyDescent="0.25">
      <c r="A8" s="443" t="s">
        <v>9</v>
      </c>
      <c r="B8" s="444" t="s">
        <v>156</v>
      </c>
      <c r="C8" s="393" t="s">
        <v>151</v>
      </c>
      <c r="D8" s="445">
        <v>80</v>
      </c>
      <c r="E8" s="446">
        <v>220</v>
      </c>
      <c r="F8" s="204"/>
      <c r="G8" s="205"/>
      <c r="H8" s="206">
        <f t="shared" si="0"/>
        <v>0</v>
      </c>
      <c r="I8" s="207">
        <f t="shared" ref="I8:I25" si="2">H8*1.25</f>
        <v>0</v>
      </c>
      <c r="J8" s="242">
        <f t="shared" si="1"/>
        <v>80</v>
      </c>
      <c r="K8" s="243">
        <f t="shared" ref="K8:K25" si="3">E8-I8</f>
        <v>220</v>
      </c>
    </row>
    <row r="9" spans="1:11" x14ac:dyDescent="0.25">
      <c r="A9" s="443" t="s">
        <v>11</v>
      </c>
      <c r="B9" s="444" t="s">
        <v>157</v>
      </c>
      <c r="C9" s="393" t="s">
        <v>151</v>
      </c>
      <c r="D9" s="445">
        <v>2</v>
      </c>
      <c r="E9" s="446">
        <v>200</v>
      </c>
      <c r="F9" s="204"/>
      <c r="G9" s="205"/>
      <c r="H9" s="206">
        <f t="shared" si="0"/>
        <v>0</v>
      </c>
      <c r="I9" s="207">
        <f t="shared" si="2"/>
        <v>0</v>
      </c>
      <c r="J9" s="242">
        <f t="shared" si="1"/>
        <v>2</v>
      </c>
      <c r="K9" s="243">
        <f t="shared" si="3"/>
        <v>200</v>
      </c>
    </row>
    <row r="10" spans="1:11" x14ac:dyDescent="0.25">
      <c r="A10" s="443" t="s">
        <v>13</v>
      </c>
      <c r="B10" s="444" t="s">
        <v>158</v>
      </c>
      <c r="C10" s="393" t="s">
        <v>151</v>
      </c>
      <c r="D10" s="445"/>
      <c r="E10" s="446"/>
      <c r="F10" s="204"/>
      <c r="G10" s="205"/>
      <c r="H10" s="206">
        <f t="shared" si="0"/>
        <v>0</v>
      </c>
      <c r="I10" s="207">
        <f t="shared" si="2"/>
        <v>0</v>
      </c>
      <c r="J10" s="242">
        <f t="shared" si="1"/>
        <v>0</v>
      </c>
      <c r="K10" s="243">
        <f t="shared" si="3"/>
        <v>0</v>
      </c>
    </row>
    <row r="11" spans="1:11" x14ac:dyDescent="0.25">
      <c r="A11" s="443" t="s">
        <v>14</v>
      </c>
      <c r="B11" s="444" t="s">
        <v>159</v>
      </c>
      <c r="C11" s="393" t="s">
        <v>151</v>
      </c>
      <c r="D11" s="445"/>
      <c r="E11" s="446"/>
      <c r="F11" s="204"/>
      <c r="G11" s="205"/>
      <c r="H11" s="206">
        <f t="shared" si="0"/>
        <v>0</v>
      </c>
      <c r="I11" s="207">
        <f t="shared" si="2"/>
        <v>0</v>
      </c>
      <c r="J11" s="242">
        <f t="shared" si="1"/>
        <v>0</v>
      </c>
      <c r="K11" s="243">
        <f t="shared" si="3"/>
        <v>0</v>
      </c>
    </row>
    <row r="12" spans="1:11" x14ac:dyDescent="0.25">
      <c r="A12" s="443" t="s">
        <v>16</v>
      </c>
      <c r="B12" s="444" t="s">
        <v>160</v>
      </c>
      <c r="C12" s="393" t="s">
        <v>151</v>
      </c>
      <c r="D12" s="445"/>
      <c r="E12" s="446"/>
      <c r="F12" s="204"/>
      <c r="G12" s="205"/>
      <c r="H12" s="206">
        <f t="shared" si="0"/>
        <v>0</v>
      </c>
      <c r="I12" s="207">
        <f t="shared" si="2"/>
        <v>0</v>
      </c>
      <c r="J12" s="242">
        <f t="shared" si="1"/>
        <v>0</v>
      </c>
      <c r="K12" s="243">
        <f t="shared" si="3"/>
        <v>0</v>
      </c>
    </row>
    <row r="13" spans="1:11" x14ac:dyDescent="0.25">
      <c r="A13" s="443" t="s">
        <v>17</v>
      </c>
      <c r="B13" s="444" t="s">
        <v>161</v>
      </c>
      <c r="C13" s="393" t="s">
        <v>151</v>
      </c>
      <c r="D13" s="445">
        <v>16</v>
      </c>
      <c r="E13" s="446">
        <v>1600</v>
      </c>
      <c r="F13" s="204"/>
      <c r="G13" s="205"/>
      <c r="H13" s="206">
        <f t="shared" si="0"/>
        <v>0</v>
      </c>
      <c r="I13" s="207">
        <f t="shared" si="2"/>
        <v>0</v>
      </c>
      <c r="J13" s="242">
        <f t="shared" si="1"/>
        <v>16</v>
      </c>
      <c r="K13" s="243">
        <f t="shared" si="3"/>
        <v>1600</v>
      </c>
    </row>
    <row r="14" spans="1:11" x14ac:dyDescent="0.25">
      <c r="A14" s="443" t="s">
        <v>18</v>
      </c>
      <c r="B14" s="444" t="s">
        <v>162</v>
      </c>
      <c r="C14" s="393" t="s">
        <v>151</v>
      </c>
      <c r="D14" s="445">
        <v>22</v>
      </c>
      <c r="E14" s="446">
        <v>350</v>
      </c>
      <c r="F14" s="204"/>
      <c r="G14" s="205"/>
      <c r="H14" s="206">
        <f t="shared" si="0"/>
        <v>0</v>
      </c>
      <c r="I14" s="207">
        <f t="shared" si="2"/>
        <v>0</v>
      </c>
      <c r="J14" s="242">
        <f t="shared" si="1"/>
        <v>22</v>
      </c>
      <c r="K14" s="243">
        <f t="shared" si="3"/>
        <v>350</v>
      </c>
    </row>
    <row r="15" spans="1:11" x14ac:dyDescent="0.25">
      <c r="A15" s="443" t="s">
        <v>20</v>
      </c>
      <c r="B15" s="444" t="s">
        <v>163</v>
      </c>
      <c r="C15" s="393" t="s">
        <v>151</v>
      </c>
      <c r="D15" s="445"/>
      <c r="E15" s="446"/>
      <c r="F15" s="204"/>
      <c r="G15" s="205"/>
      <c r="H15" s="206">
        <f t="shared" si="0"/>
        <v>0</v>
      </c>
      <c r="I15" s="207">
        <f t="shared" si="2"/>
        <v>0</v>
      </c>
      <c r="J15" s="242">
        <f t="shared" si="1"/>
        <v>0</v>
      </c>
      <c r="K15" s="243">
        <f t="shared" si="3"/>
        <v>0</v>
      </c>
    </row>
    <row r="16" spans="1:11" x14ac:dyDescent="0.25">
      <c r="A16" s="443" t="s">
        <v>22</v>
      </c>
      <c r="B16" s="444" t="s">
        <v>164</v>
      </c>
      <c r="C16" s="393" t="s">
        <v>151</v>
      </c>
      <c r="D16" s="445">
        <v>14</v>
      </c>
      <c r="E16" s="446">
        <v>1400</v>
      </c>
      <c r="F16" s="204"/>
      <c r="G16" s="205"/>
      <c r="H16" s="206">
        <f t="shared" si="0"/>
        <v>0</v>
      </c>
      <c r="I16" s="207">
        <f t="shared" si="2"/>
        <v>0</v>
      </c>
      <c r="J16" s="242">
        <f t="shared" si="1"/>
        <v>14</v>
      </c>
      <c r="K16" s="243">
        <f t="shared" si="3"/>
        <v>1400</v>
      </c>
    </row>
    <row r="17" spans="1:11" x14ac:dyDescent="0.25">
      <c r="A17" s="443" t="s">
        <v>23</v>
      </c>
      <c r="B17" s="444" t="s">
        <v>165</v>
      </c>
      <c r="C17" s="393" t="s">
        <v>151</v>
      </c>
      <c r="D17" s="445">
        <v>20</v>
      </c>
      <c r="E17" s="446">
        <v>315</v>
      </c>
      <c r="F17" s="204"/>
      <c r="G17" s="205"/>
      <c r="H17" s="206">
        <f t="shared" si="0"/>
        <v>0</v>
      </c>
      <c r="I17" s="207">
        <f t="shared" si="2"/>
        <v>0</v>
      </c>
      <c r="J17" s="242">
        <f t="shared" si="1"/>
        <v>20</v>
      </c>
      <c r="K17" s="243">
        <f t="shared" si="3"/>
        <v>315</v>
      </c>
    </row>
    <row r="18" spans="1:11" x14ac:dyDescent="0.25">
      <c r="A18" s="443" t="s">
        <v>24</v>
      </c>
      <c r="B18" s="444" t="s">
        <v>166</v>
      </c>
      <c r="C18" s="393" t="s">
        <v>151</v>
      </c>
      <c r="D18" s="445">
        <v>50</v>
      </c>
      <c r="E18" s="446">
        <v>50</v>
      </c>
      <c r="F18" s="204"/>
      <c r="G18" s="205"/>
      <c r="H18" s="206">
        <f t="shared" si="0"/>
        <v>0</v>
      </c>
      <c r="I18" s="207">
        <f t="shared" si="2"/>
        <v>0</v>
      </c>
      <c r="J18" s="242">
        <f t="shared" si="1"/>
        <v>50</v>
      </c>
      <c r="K18" s="243">
        <f t="shared" si="3"/>
        <v>50</v>
      </c>
    </row>
    <row r="19" spans="1:11" x14ac:dyDescent="0.25">
      <c r="A19" s="443" t="s">
        <v>25</v>
      </c>
      <c r="B19" s="444" t="s">
        <v>167</v>
      </c>
      <c r="C19" s="393" t="s">
        <v>151</v>
      </c>
      <c r="D19" s="445">
        <v>8</v>
      </c>
      <c r="E19" s="446">
        <v>1050</v>
      </c>
      <c r="F19" s="204"/>
      <c r="G19" s="205"/>
      <c r="H19" s="206">
        <f t="shared" si="0"/>
        <v>0</v>
      </c>
      <c r="I19" s="207">
        <f t="shared" si="2"/>
        <v>0</v>
      </c>
      <c r="J19" s="242">
        <f t="shared" si="1"/>
        <v>8</v>
      </c>
      <c r="K19" s="243">
        <f t="shared" si="3"/>
        <v>1050</v>
      </c>
    </row>
    <row r="20" spans="1:11" x14ac:dyDescent="0.25">
      <c r="A20" s="443" t="s">
        <v>26</v>
      </c>
      <c r="B20" s="444" t="s">
        <v>168</v>
      </c>
      <c r="C20" s="393" t="s">
        <v>151</v>
      </c>
      <c r="D20" s="445"/>
      <c r="E20" s="446"/>
      <c r="F20" s="204"/>
      <c r="G20" s="205"/>
      <c r="H20" s="206">
        <f t="shared" si="0"/>
        <v>0</v>
      </c>
      <c r="I20" s="207">
        <f t="shared" si="2"/>
        <v>0</v>
      </c>
      <c r="J20" s="242">
        <f t="shared" si="1"/>
        <v>0</v>
      </c>
      <c r="K20" s="243">
        <f t="shared" si="3"/>
        <v>0</v>
      </c>
    </row>
    <row r="21" spans="1:11" ht="30" x14ac:dyDescent="0.25">
      <c r="A21" s="443" t="s">
        <v>27</v>
      </c>
      <c r="B21" s="444" t="s">
        <v>169</v>
      </c>
      <c r="C21" s="393" t="s">
        <v>151</v>
      </c>
      <c r="D21" s="445"/>
      <c r="E21" s="446"/>
      <c r="F21" s="204"/>
      <c r="G21" s="205"/>
      <c r="H21" s="206">
        <f t="shared" si="0"/>
        <v>0</v>
      </c>
      <c r="I21" s="207">
        <f t="shared" si="2"/>
        <v>0</v>
      </c>
      <c r="J21" s="242">
        <f t="shared" si="1"/>
        <v>0</v>
      </c>
      <c r="K21" s="243">
        <f t="shared" si="3"/>
        <v>0</v>
      </c>
    </row>
    <row r="22" spans="1:11" x14ac:dyDescent="0.25">
      <c r="A22" s="443" t="s">
        <v>29</v>
      </c>
      <c r="B22" s="444" t="s">
        <v>170</v>
      </c>
      <c r="C22" s="393" t="s">
        <v>151</v>
      </c>
      <c r="D22" s="445">
        <v>90</v>
      </c>
      <c r="E22" s="446">
        <v>1020</v>
      </c>
      <c r="F22" s="204"/>
      <c r="G22" s="205"/>
      <c r="H22" s="206">
        <f t="shared" si="0"/>
        <v>0</v>
      </c>
      <c r="I22" s="207">
        <f t="shared" si="2"/>
        <v>0</v>
      </c>
      <c r="J22" s="242">
        <f t="shared" si="1"/>
        <v>90</v>
      </c>
      <c r="K22" s="243">
        <f t="shared" si="3"/>
        <v>1020</v>
      </c>
    </row>
    <row r="23" spans="1:11" x14ac:dyDescent="0.25">
      <c r="A23" s="443" t="s">
        <v>334</v>
      </c>
      <c r="B23" s="447" t="s">
        <v>235</v>
      </c>
      <c r="C23" s="400" t="s">
        <v>151</v>
      </c>
      <c r="D23" s="421">
        <v>1</v>
      </c>
      <c r="E23" s="448">
        <v>450</v>
      </c>
      <c r="F23" s="210"/>
      <c r="G23" s="211"/>
      <c r="H23" s="206">
        <f>F23*G23</f>
        <v>0</v>
      </c>
      <c r="I23" s="207">
        <f t="shared" si="2"/>
        <v>0</v>
      </c>
      <c r="J23" s="242">
        <f>D23-G23</f>
        <v>1</v>
      </c>
      <c r="K23" s="243">
        <f t="shared" si="3"/>
        <v>450</v>
      </c>
    </row>
    <row r="24" spans="1:11" x14ac:dyDescent="0.25">
      <c r="A24" s="443" t="s">
        <v>335</v>
      </c>
      <c r="B24" s="447" t="s">
        <v>236</v>
      </c>
      <c r="C24" s="400" t="s">
        <v>151</v>
      </c>
      <c r="D24" s="421">
        <v>36</v>
      </c>
      <c r="E24" s="448">
        <v>500</v>
      </c>
      <c r="F24" s="210"/>
      <c r="G24" s="211"/>
      <c r="H24" s="212">
        <f>F24*G24</f>
        <v>0</v>
      </c>
      <c r="I24" s="207">
        <f t="shared" si="2"/>
        <v>0</v>
      </c>
      <c r="J24" s="244">
        <f>D24-G24</f>
        <v>36</v>
      </c>
      <c r="K24" s="243">
        <f t="shared" si="3"/>
        <v>500</v>
      </c>
    </row>
    <row r="25" spans="1:11" x14ac:dyDescent="0.25">
      <c r="A25" s="443" t="s">
        <v>336</v>
      </c>
      <c r="B25" s="447" t="s">
        <v>237</v>
      </c>
      <c r="C25" s="400" t="s">
        <v>151</v>
      </c>
      <c r="D25" s="421">
        <v>37</v>
      </c>
      <c r="E25" s="448">
        <v>490</v>
      </c>
      <c r="F25" s="210"/>
      <c r="G25" s="211"/>
      <c r="H25" s="212">
        <f>F25*G25</f>
        <v>0</v>
      </c>
      <c r="I25" s="207">
        <f t="shared" si="2"/>
        <v>0</v>
      </c>
      <c r="J25" s="244">
        <f>D25-G25</f>
        <v>37</v>
      </c>
      <c r="K25" s="243">
        <f t="shared" si="3"/>
        <v>490</v>
      </c>
    </row>
    <row r="26" spans="1:11" ht="15.75" thickBot="1" x14ac:dyDescent="0.3">
      <c r="A26" s="449"/>
      <c r="B26" s="450"/>
      <c r="C26" s="404"/>
      <c r="D26" s="426"/>
      <c r="E26" s="451"/>
      <c r="F26" s="214"/>
      <c r="G26" s="215"/>
      <c r="H26" s="216">
        <f>F26*G26</f>
        <v>0</v>
      </c>
      <c r="I26" s="217">
        <f>H26*1.25</f>
        <v>0</v>
      </c>
      <c r="J26" s="245">
        <f>D26-G26</f>
        <v>0</v>
      </c>
      <c r="K26" s="231">
        <f>E26-I26</f>
        <v>0</v>
      </c>
    </row>
    <row r="27" spans="1:11" ht="21.75" customHeight="1" thickBot="1" x14ac:dyDescent="0.3">
      <c r="A27" s="452"/>
      <c r="B27" s="429"/>
      <c r="C27" s="453">
        <v>322214</v>
      </c>
      <c r="D27" s="454" t="s">
        <v>180</v>
      </c>
      <c r="E27" s="455">
        <f>SUM(E6:E26)</f>
        <v>8550</v>
      </c>
      <c r="H27" s="246">
        <f>SUM(H6:H26)</f>
        <v>0</v>
      </c>
      <c r="I27" s="246">
        <f>SUM(I6:I26)</f>
        <v>0</v>
      </c>
      <c r="K27" s="247">
        <f>SUM(K6:K26)</f>
        <v>8550</v>
      </c>
    </row>
  </sheetData>
  <mergeCells count="5">
    <mergeCell ref="F2:H2"/>
    <mergeCell ref="J2:K2"/>
    <mergeCell ref="A2:E2"/>
    <mergeCell ref="D3:D5"/>
    <mergeCell ref="E3:E5"/>
  </mergeCells>
  <phoneticPr fontId="4" type="noConversion"/>
  <pageMargins left="0.35433070866141736" right="0.15748031496062992" top="0.59055118110236227" bottom="0.59055118110236227" header="0.51181102362204722" footer="0.51181102362204722"/>
  <pageSetup paperSize="9" orientation="landscape" r:id="rId1"/>
  <headerFooter alignWithMargins="0">
    <oddHeader>&amp;LOŠ"IVAN MAŽURANIĆ" SIBINJ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4" sqref="B4"/>
    </sheetView>
  </sheetViews>
  <sheetFormatPr defaultRowHeight="15" x14ac:dyDescent="0.25"/>
  <cols>
    <col min="1" max="1" width="4.140625" style="248" customWidth="1"/>
    <col min="2" max="2" width="22.28515625" style="164" customWidth="1"/>
    <col min="3" max="3" width="10" style="164" customWidth="1"/>
    <col min="4" max="4" width="11.42578125" style="164" customWidth="1"/>
    <col min="5" max="6" width="10.5703125" style="164" customWidth="1"/>
    <col min="7" max="8" width="9.140625" style="164"/>
    <col min="9" max="11" width="10.5703125" style="164" customWidth="1"/>
    <col min="12" max="12" width="10.42578125" style="164" customWidth="1"/>
    <col min="13" max="16384" width="9.140625" style="164"/>
  </cols>
  <sheetData>
    <row r="1" spans="1:12" s="235" customFormat="1" ht="15.75" thickBot="1" x14ac:dyDescent="0.3">
      <c r="A1" s="234"/>
    </row>
    <row r="2" spans="1:12" ht="15.75" thickBot="1" x14ac:dyDescent="0.3">
      <c r="A2" s="857" t="s">
        <v>332</v>
      </c>
      <c r="B2" s="858"/>
      <c r="C2" s="858"/>
      <c r="D2" s="858"/>
      <c r="E2" s="858"/>
      <c r="F2" s="866"/>
      <c r="G2" s="851" t="s">
        <v>309</v>
      </c>
      <c r="H2" s="852"/>
      <c r="I2" s="853"/>
      <c r="J2" s="166" t="s">
        <v>310</v>
      </c>
      <c r="K2" s="842" t="s">
        <v>185</v>
      </c>
      <c r="L2" s="843"/>
    </row>
    <row r="3" spans="1:12" ht="14.25" customHeight="1" x14ac:dyDescent="0.25">
      <c r="A3" s="381"/>
      <c r="B3" s="382"/>
      <c r="C3" s="382"/>
      <c r="D3" s="860" t="s">
        <v>89</v>
      </c>
      <c r="E3" s="867" t="s">
        <v>312</v>
      </c>
      <c r="F3" s="863" t="s">
        <v>313</v>
      </c>
      <c r="G3" s="196"/>
      <c r="H3" s="168"/>
      <c r="I3" s="169"/>
      <c r="J3" s="170"/>
      <c r="K3" s="222"/>
      <c r="L3" s="172"/>
    </row>
    <row r="4" spans="1:12" ht="14.25" customHeight="1" x14ac:dyDescent="0.25">
      <c r="A4" s="436" t="s">
        <v>0</v>
      </c>
      <c r="B4" s="779" t="s">
        <v>630</v>
      </c>
      <c r="C4" s="437" t="s">
        <v>2</v>
      </c>
      <c r="D4" s="861"/>
      <c r="E4" s="868"/>
      <c r="F4" s="864"/>
      <c r="G4" s="236" t="s">
        <v>178</v>
      </c>
      <c r="H4" s="237" t="s">
        <v>179</v>
      </c>
      <c r="I4" s="238" t="s">
        <v>180</v>
      </c>
      <c r="J4" s="239" t="s">
        <v>180</v>
      </c>
      <c r="K4" s="240" t="s">
        <v>182</v>
      </c>
      <c r="L4" s="241" t="s">
        <v>182</v>
      </c>
    </row>
    <row r="5" spans="1:12" ht="14.25" customHeight="1" thickBot="1" x14ac:dyDescent="0.3">
      <c r="A5" s="384" t="s">
        <v>1</v>
      </c>
      <c r="B5" s="438"/>
      <c r="C5" s="385" t="s">
        <v>3</v>
      </c>
      <c r="D5" s="862"/>
      <c r="E5" s="869"/>
      <c r="F5" s="865"/>
      <c r="G5" s="197" t="s">
        <v>10</v>
      </c>
      <c r="H5" s="174" t="s">
        <v>10</v>
      </c>
      <c r="I5" s="175" t="s">
        <v>183</v>
      </c>
      <c r="J5" s="176" t="s">
        <v>183</v>
      </c>
      <c r="K5" s="223" t="s">
        <v>10</v>
      </c>
      <c r="L5" s="178" t="s">
        <v>183</v>
      </c>
    </row>
    <row r="6" spans="1:12" x14ac:dyDescent="0.25">
      <c r="A6" s="439">
        <v>1</v>
      </c>
      <c r="B6" s="440" t="s">
        <v>314</v>
      </c>
      <c r="C6" s="414" t="s">
        <v>10</v>
      </c>
      <c r="D6" s="456">
        <v>6</v>
      </c>
      <c r="E6" s="457">
        <v>1035.42</v>
      </c>
      <c r="F6" s="458">
        <v>1170</v>
      </c>
      <c r="G6" s="224"/>
      <c r="H6" s="180"/>
      <c r="I6" s="181">
        <f>G6*H6</f>
        <v>0</v>
      </c>
      <c r="J6" s="182"/>
      <c r="K6" s="225">
        <f>D6-H6</f>
        <v>6</v>
      </c>
      <c r="L6" s="184">
        <f>F6-J6</f>
        <v>1170</v>
      </c>
    </row>
    <row r="7" spans="1:12" x14ac:dyDescent="0.25">
      <c r="A7" s="443">
        <v>2</v>
      </c>
      <c r="B7" s="444" t="s">
        <v>315</v>
      </c>
      <c r="C7" s="393" t="s">
        <v>10</v>
      </c>
      <c r="D7" s="459">
        <v>1</v>
      </c>
      <c r="E7" s="460">
        <v>520</v>
      </c>
      <c r="F7" s="461">
        <v>587.6</v>
      </c>
      <c r="G7" s="204"/>
      <c r="H7" s="205"/>
      <c r="I7" s="206">
        <f t="shared" ref="I7:I22" si="0">G7*H7</f>
        <v>0</v>
      </c>
      <c r="J7" s="207"/>
      <c r="K7" s="242">
        <f t="shared" ref="K7:K22" si="1">D7-H7</f>
        <v>1</v>
      </c>
      <c r="L7" s="243">
        <f>F7-J7</f>
        <v>587.6</v>
      </c>
    </row>
    <row r="8" spans="1:12" x14ac:dyDescent="0.25">
      <c r="A8" s="443">
        <v>3</v>
      </c>
      <c r="B8" s="444" t="s">
        <v>316</v>
      </c>
      <c r="C8" s="393" t="s">
        <v>10</v>
      </c>
      <c r="D8" s="459">
        <v>1</v>
      </c>
      <c r="E8" s="460">
        <v>100</v>
      </c>
      <c r="F8" s="461">
        <v>100</v>
      </c>
      <c r="G8" s="204"/>
      <c r="H8" s="205"/>
      <c r="I8" s="206">
        <f t="shared" si="0"/>
        <v>0</v>
      </c>
      <c r="J8" s="207"/>
      <c r="K8" s="242">
        <f t="shared" si="1"/>
        <v>1</v>
      </c>
      <c r="L8" s="243">
        <f t="shared" ref="L8:L22" si="2">F8-J8</f>
        <v>100</v>
      </c>
    </row>
    <row r="9" spans="1:12" x14ac:dyDescent="0.25">
      <c r="A9" s="443">
        <v>4</v>
      </c>
      <c r="B9" s="444" t="s">
        <v>317</v>
      </c>
      <c r="C9" s="393" t="s">
        <v>10</v>
      </c>
      <c r="D9" s="459">
        <v>1</v>
      </c>
      <c r="E9" s="460">
        <v>34.29</v>
      </c>
      <c r="F9" s="461">
        <v>36</v>
      </c>
      <c r="G9" s="204"/>
      <c r="H9" s="205"/>
      <c r="I9" s="206">
        <f t="shared" si="0"/>
        <v>0</v>
      </c>
      <c r="J9" s="207"/>
      <c r="K9" s="242">
        <f t="shared" si="1"/>
        <v>1</v>
      </c>
      <c r="L9" s="243">
        <f t="shared" si="2"/>
        <v>36</v>
      </c>
    </row>
    <row r="10" spans="1:12" x14ac:dyDescent="0.25">
      <c r="A10" s="443">
        <v>5</v>
      </c>
      <c r="B10" s="444" t="s">
        <v>318</v>
      </c>
      <c r="C10" s="393" t="s">
        <v>10</v>
      </c>
      <c r="D10" s="459">
        <v>1</v>
      </c>
      <c r="E10" s="460">
        <v>60</v>
      </c>
      <c r="F10" s="461">
        <v>60</v>
      </c>
      <c r="G10" s="204"/>
      <c r="H10" s="205"/>
      <c r="I10" s="206">
        <f t="shared" si="0"/>
        <v>0</v>
      </c>
      <c r="J10" s="207"/>
      <c r="K10" s="242">
        <f t="shared" si="1"/>
        <v>1</v>
      </c>
      <c r="L10" s="243">
        <f t="shared" si="2"/>
        <v>60</v>
      </c>
    </row>
    <row r="11" spans="1:12" x14ac:dyDescent="0.25">
      <c r="A11" s="443">
        <v>6</v>
      </c>
      <c r="B11" s="444" t="s">
        <v>319</v>
      </c>
      <c r="C11" s="393" t="s">
        <v>10</v>
      </c>
      <c r="D11" s="459">
        <v>4</v>
      </c>
      <c r="E11" s="460">
        <v>160</v>
      </c>
      <c r="F11" s="461">
        <v>160</v>
      </c>
      <c r="G11" s="204"/>
      <c r="H11" s="205"/>
      <c r="I11" s="206">
        <f t="shared" si="0"/>
        <v>0</v>
      </c>
      <c r="J11" s="207"/>
      <c r="K11" s="242">
        <f t="shared" si="1"/>
        <v>4</v>
      </c>
      <c r="L11" s="243">
        <f t="shared" si="2"/>
        <v>160</v>
      </c>
    </row>
    <row r="12" spans="1:12" x14ac:dyDescent="0.25">
      <c r="A12" s="443">
        <v>7</v>
      </c>
      <c r="B12" s="444" t="s">
        <v>320</v>
      </c>
      <c r="C12" s="393" t="s">
        <v>10</v>
      </c>
      <c r="D12" s="459">
        <v>1</v>
      </c>
      <c r="E12" s="460">
        <v>56.41</v>
      </c>
      <c r="F12" s="461">
        <v>63.74</v>
      </c>
      <c r="G12" s="204"/>
      <c r="H12" s="205"/>
      <c r="I12" s="206">
        <f t="shared" si="0"/>
        <v>0</v>
      </c>
      <c r="J12" s="207"/>
      <c r="K12" s="242">
        <f t="shared" si="1"/>
        <v>1</v>
      </c>
      <c r="L12" s="243">
        <f t="shared" si="2"/>
        <v>63.74</v>
      </c>
    </row>
    <row r="13" spans="1:12" x14ac:dyDescent="0.25">
      <c r="A13" s="443">
        <v>8</v>
      </c>
      <c r="B13" s="444" t="s">
        <v>321</v>
      </c>
      <c r="C13" s="393" t="s">
        <v>10</v>
      </c>
      <c r="D13" s="459">
        <v>1</v>
      </c>
      <c r="E13" s="460">
        <v>150</v>
      </c>
      <c r="F13" s="461">
        <v>150</v>
      </c>
      <c r="G13" s="204"/>
      <c r="H13" s="205"/>
      <c r="I13" s="206">
        <f t="shared" si="0"/>
        <v>0</v>
      </c>
      <c r="J13" s="207"/>
      <c r="K13" s="242">
        <f t="shared" si="1"/>
        <v>1</v>
      </c>
      <c r="L13" s="243">
        <f t="shared" si="2"/>
        <v>150</v>
      </c>
    </row>
    <row r="14" spans="1:12" x14ac:dyDescent="0.25">
      <c r="A14" s="443">
        <v>9</v>
      </c>
      <c r="B14" s="444" t="s">
        <v>322</v>
      </c>
      <c r="C14" s="393" t="s">
        <v>10</v>
      </c>
      <c r="D14" s="459">
        <v>2</v>
      </c>
      <c r="E14" s="460">
        <v>400</v>
      </c>
      <c r="F14" s="461">
        <v>420</v>
      </c>
      <c r="G14" s="204"/>
      <c r="H14" s="205"/>
      <c r="I14" s="206">
        <f t="shared" si="0"/>
        <v>0</v>
      </c>
      <c r="J14" s="207"/>
      <c r="K14" s="242">
        <f t="shared" si="1"/>
        <v>2</v>
      </c>
      <c r="L14" s="243">
        <f t="shared" si="2"/>
        <v>420</v>
      </c>
    </row>
    <row r="15" spans="1:12" x14ac:dyDescent="0.25">
      <c r="A15" s="443">
        <v>10</v>
      </c>
      <c r="B15" s="444" t="s">
        <v>323</v>
      </c>
      <c r="C15" s="393" t="s">
        <v>10</v>
      </c>
      <c r="D15" s="459">
        <v>70</v>
      </c>
      <c r="E15" s="460">
        <v>770</v>
      </c>
      <c r="F15" s="461">
        <v>770</v>
      </c>
      <c r="G15" s="204"/>
      <c r="H15" s="205"/>
      <c r="I15" s="206">
        <f t="shared" si="0"/>
        <v>0</v>
      </c>
      <c r="J15" s="207"/>
      <c r="K15" s="242">
        <f t="shared" si="1"/>
        <v>70</v>
      </c>
      <c r="L15" s="243">
        <f t="shared" si="2"/>
        <v>770</v>
      </c>
    </row>
    <row r="16" spans="1:12" x14ac:dyDescent="0.25">
      <c r="A16" s="443">
        <v>11</v>
      </c>
      <c r="B16" s="444" t="s">
        <v>324</v>
      </c>
      <c r="C16" s="393" t="s">
        <v>10</v>
      </c>
      <c r="D16" s="459">
        <v>1</v>
      </c>
      <c r="E16" s="460">
        <v>120</v>
      </c>
      <c r="F16" s="461">
        <v>126</v>
      </c>
      <c r="G16" s="204"/>
      <c r="H16" s="205"/>
      <c r="I16" s="206">
        <f t="shared" si="0"/>
        <v>0</v>
      </c>
      <c r="J16" s="207"/>
      <c r="K16" s="242">
        <f t="shared" si="1"/>
        <v>1</v>
      </c>
      <c r="L16" s="243">
        <f t="shared" si="2"/>
        <v>126</v>
      </c>
    </row>
    <row r="17" spans="1:12" ht="30" x14ac:dyDescent="0.25">
      <c r="A17" s="443">
        <v>12</v>
      </c>
      <c r="B17" s="444" t="s">
        <v>325</v>
      </c>
      <c r="C17" s="393" t="s">
        <v>10</v>
      </c>
      <c r="D17" s="459">
        <v>1</v>
      </c>
      <c r="E17" s="460">
        <v>100</v>
      </c>
      <c r="F17" s="461">
        <v>100</v>
      </c>
      <c r="G17" s="204"/>
      <c r="H17" s="205"/>
      <c r="I17" s="206">
        <f t="shared" si="0"/>
        <v>0</v>
      </c>
      <c r="J17" s="207"/>
      <c r="K17" s="242">
        <f t="shared" si="1"/>
        <v>1</v>
      </c>
      <c r="L17" s="243">
        <f t="shared" si="2"/>
        <v>100</v>
      </c>
    </row>
    <row r="18" spans="1:12" ht="30" x14ac:dyDescent="0.25">
      <c r="A18" s="443">
        <v>13</v>
      </c>
      <c r="B18" s="444" t="s">
        <v>326</v>
      </c>
      <c r="C18" s="393" t="s">
        <v>10</v>
      </c>
      <c r="D18" s="459">
        <v>1</v>
      </c>
      <c r="E18" s="460">
        <v>1148.67</v>
      </c>
      <c r="F18" s="461">
        <v>1298</v>
      </c>
      <c r="G18" s="204"/>
      <c r="H18" s="205"/>
      <c r="I18" s="206">
        <f t="shared" si="0"/>
        <v>0</v>
      </c>
      <c r="J18" s="207"/>
      <c r="K18" s="242">
        <f t="shared" si="1"/>
        <v>1</v>
      </c>
      <c r="L18" s="243">
        <f t="shared" si="2"/>
        <v>1298</v>
      </c>
    </row>
    <row r="19" spans="1:12" x14ac:dyDescent="0.25">
      <c r="A19" s="443">
        <v>14</v>
      </c>
      <c r="B19" s="444" t="s">
        <v>327</v>
      </c>
      <c r="C19" s="393" t="s">
        <v>10</v>
      </c>
      <c r="D19" s="459">
        <v>1</v>
      </c>
      <c r="E19" s="460">
        <v>114.29</v>
      </c>
      <c r="F19" s="461">
        <v>120</v>
      </c>
      <c r="G19" s="204"/>
      <c r="H19" s="205"/>
      <c r="I19" s="206">
        <f t="shared" si="0"/>
        <v>0</v>
      </c>
      <c r="J19" s="207"/>
      <c r="K19" s="242">
        <f t="shared" si="1"/>
        <v>1</v>
      </c>
      <c r="L19" s="243">
        <f t="shared" si="2"/>
        <v>120</v>
      </c>
    </row>
    <row r="20" spans="1:12" x14ac:dyDescent="0.25">
      <c r="A20" s="443">
        <v>15</v>
      </c>
      <c r="B20" s="444" t="s">
        <v>328</v>
      </c>
      <c r="C20" s="393" t="s">
        <v>10</v>
      </c>
      <c r="D20" s="459">
        <v>1</v>
      </c>
      <c r="E20" s="460">
        <v>66.37</v>
      </c>
      <c r="F20" s="461">
        <v>75</v>
      </c>
      <c r="G20" s="204"/>
      <c r="H20" s="205"/>
      <c r="I20" s="206">
        <f t="shared" si="0"/>
        <v>0</v>
      </c>
      <c r="J20" s="207"/>
      <c r="K20" s="242">
        <f t="shared" si="1"/>
        <v>1</v>
      </c>
      <c r="L20" s="243">
        <f t="shared" si="2"/>
        <v>75</v>
      </c>
    </row>
    <row r="21" spans="1:12" x14ac:dyDescent="0.25">
      <c r="A21" s="443">
        <v>16</v>
      </c>
      <c r="B21" s="444" t="s">
        <v>329</v>
      </c>
      <c r="C21" s="393" t="s">
        <v>10</v>
      </c>
      <c r="D21" s="459">
        <v>4</v>
      </c>
      <c r="E21" s="460">
        <v>424.8</v>
      </c>
      <c r="F21" s="461">
        <v>463.66</v>
      </c>
      <c r="G21" s="204"/>
      <c r="H21" s="205"/>
      <c r="I21" s="206">
        <f t="shared" si="0"/>
        <v>0</v>
      </c>
      <c r="J21" s="207"/>
      <c r="K21" s="242">
        <f t="shared" si="1"/>
        <v>4</v>
      </c>
      <c r="L21" s="243">
        <f t="shared" si="2"/>
        <v>463.66</v>
      </c>
    </row>
    <row r="22" spans="1:12" x14ac:dyDescent="0.25">
      <c r="A22" s="443"/>
      <c r="B22" s="444"/>
      <c r="C22" s="393"/>
      <c r="D22" s="459"/>
      <c r="E22" s="460"/>
      <c r="F22" s="461"/>
      <c r="G22" s="204"/>
      <c r="H22" s="205"/>
      <c r="I22" s="206">
        <f t="shared" si="0"/>
        <v>0</v>
      </c>
      <c r="J22" s="207"/>
      <c r="K22" s="242">
        <f t="shared" si="1"/>
        <v>0</v>
      </c>
      <c r="L22" s="243">
        <f t="shared" si="2"/>
        <v>0</v>
      </c>
    </row>
    <row r="23" spans="1:12" ht="15.75" thickBot="1" x14ac:dyDescent="0.3">
      <c r="A23" s="449"/>
      <c r="B23" s="450"/>
      <c r="C23" s="404"/>
      <c r="D23" s="462"/>
      <c r="E23" s="463"/>
      <c r="F23" s="464"/>
      <c r="G23" s="214"/>
      <c r="H23" s="215"/>
      <c r="I23" s="216">
        <f>G23*H23</f>
        <v>0</v>
      </c>
      <c r="J23" s="217"/>
      <c r="K23" s="245">
        <f>D23-H23</f>
        <v>0</v>
      </c>
      <c r="L23" s="231">
        <f>F23-J23</f>
        <v>0</v>
      </c>
    </row>
    <row r="24" spans="1:12" ht="21.75" customHeight="1" thickBot="1" x14ac:dyDescent="0.3">
      <c r="A24" s="452"/>
      <c r="B24" s="429"/>
      <c r="C24" s="465">
        <v>322121</v>
      </c>
      <c r="D24" s="409" t="s">
        <v>180</v>
      </c>
      <c r="E24" s="466">
        <f>SUM(E6:E23)</f>
        <v>5260.25</v>
      </c>
      <c r="F24" s="466">
        <f>SUM(F6:F23)</f>
        <v>5700</v>
      </c>
      <c r="I24" s="246">
        <f>SUM(I6:I23)</f>
        <v>0</v>
      </c>
      <c r="J24" s="246">
        <f>SUM(J6:J23)</f>
        <v>0</v>
      </c>
      <c r="L24" s="247">
        <f>SUM(L6:L23)</f>
        <v>5700</v>
      </c>
    </row>
  </sheetData>
  <mergeCells count="6">
    <mergeCell ref="A2:F2"/>
    <mergeCell ref="G2:I2"/>
    <mergeCell ref="K2:L2"/>
    <mergeCell ref="D3:D5"/>
    <mergeCell ref="F3:F5"/>
    <mergeCell ref="E3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E34" sqref="E34"/>
    </sheetView>
  </sheetViews>
  <sheetFormatPr defaultRowHeight="15" x14ac:dyDescent="0.25"/>
  <cols>
    <col min="1" max="1" width="4.28515625" style="164" customWidth="1"/>
    <col min="2" max="2" width="33.28515625" style="164" customWidth="1"/>
    <col min="3" max="3" width="10.42578125" style="164" customWidth="1"/>
    <col min="4" max="4" width="10.140625" style="164" customWidth="1"/>
    <col min="5" max="5" width="13.42578125" style="164" customWidth="1"/>
    <col min="6" max="7" width="9.140625" style="164"/>
    <col min="8" max="9" width="14.140625" style="164" customWidth="1"/>
    <col min="10" max="10" width="10" style="164" customWidth="1"/>
    <col min="11" max="11" width="13.425781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7" t="s">
        <v>333</v>
      </c>
      <c r="B2" s="858"/>
      <c r="C2" s="858"/>
      <c r="D2" s="858"/>
      <c r="E2" s="866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382"/>
      <c r="C3" s="382" t="s">
        <v>2</v>
      </c>
      <c r="D3" s="860" t="s">
        <v>89</v>
      </c>
      <c r="E3" s="863" t="s">
        <v>92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79" t="s">
        <v>630</v>
      </c>
      <c r="C4" s="385" t="s">
        <v>3</v>
      </c>
      <c r="D4" s="862"/>
      <c r="E4" s="86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x14ac:dyDescent="0.25">
      <c r="A5" s="467">
        <v>1</v>
      </c>
      <c r="B5" s="468" t="s">
        <v>139</v>
      </c>
      <c r="C5" s="469" t="s">
        <v>140</v>
      </c>
      <c r="D5" s="470">
        <v>4</v>
      </c>
      <c r="E5" s="390">
        <v>1770</v>
      </c>
      <c r="F5" s="198"/>
      <c r="G5" s="199"/>
      <c r="H5" s="200">
        <f>F5*G5</f>
        <v>0</v>
      </c>
      <c r="I5" s="201">
        <f>H5*1.25</f>
        <v>0</v>
      </c>
      <c r="J5" s="202">
        <f>D5-G5</f>
        <v>4</v>
      </c>
      <c r="K5" s="203">
        <f>E5-I5</f>
        <v>1770</v>
      </c>
    </row>
    <row r="6" spans="1:11" ht="25.5" x14ac:dyDescent="0.25">
      <c r="A6" s="471">
        <v>2</v>
      </c>
      <c r="B6" s="399" t="s">
        <v>196</v>
      </c>
      <c r="C6" s="420" t="s">
        <v>10</v>
      </c>
      <c r="D6" s="400">
        <v>0</v>
      </c>
      <c r="E6" s="422">
        <v>0</v>
      </c>
      <c r="F6" s="204"/>
      <c r="G6" s="186"/>
      <c r="H6" s="206">
        <f t="shared" ref="H6:H8" si="0">F6*G6</f>
        <v>0</v>
      </c>
      <c r="I6" s="207">
        <f>H6*1.25</f>
        <v>0</v>
      </c>
      <c r="J6" s="208">
        <f t="shared" ref="J6:J8" si="1">D6-G6</f>
        <v>0</v>
      </c>
      <c r="K6" s="249">
        <f>E6-I6</f>
        <v>0</v>
      </c>
    </row>
    <row r="7" spans="1:11" ht="15.75" x14ac:dyDescent="0.25">
      <c r="A7" s="471">
        <v>3</v>
      </c>
      <c r="B7" s="392" t="s">
        <v>261</v>
      </c>
      <c r="C7" s="472" t="s">
        <v>10</v>
      </c>
      <c r="D7" s="393">
        <v>1445</v>
      </c>
      <c r="E7" s="394">
        <v>6930</v>
      </c>
      <c r="F7" s="204"/>
      <c r="G7" s="186"/>
      <c r="H7" s="206">
        <f t="shared" si="0"/>
        <v>0</v>
      </c>
      <c r="I7" s="207">
        <f t="shared" ref="I7" si="2">H7*1.25</f>
        <v>0</v>
      </c>
      <c r="J7" s="208">
        <f t="shared" si="1"/>
        <v>1445</v>
      </c>
      <c r="K7" s="249">
        <f t="shared" ref="K7" si="3">E7-I7</f>
        <v>6930</v>
      </c>
    </row>
    <row r="8" spans="1:11" ht="16.5" thickBot="1" x14ac:dyDescent="0.3">
      <c r="A8" s="475"/>
      <c r="B8" s="403"/>
      <c r="C8" s="476"/>
      <c r="D8" s="404"/>
      <c r="E8" s="427"/>
      <c r="F8" s="214"/>
      <c r="G8" s="251"/>
      <c r="H8" s="216">
        <f t="shared" si="0"/>
        <v>0</v>
      </c>
      <c r="I8" s="217">
        <f>H8*1.25</f>
        <v>0</v>
      </c>
      <c r="J8" s="218">
        <f t="shared" si="1"/>
        <v>0</v>
      </c>
      <c r="K8" s="252">
        <f>E8-I8</f>
        <v>0</v>
      </c>
    </row>
    <row r="9" spans="1:11" ht="16.5" thickBot="1" x14ac:dyDescent="0.3">
      <c r="A9" s="429"/>
      <c r="B9" s="429"/>
      <c r="C9" s="408">
        <v>322141</v>
      </c>
      <c r="D9" s="409" t="s">
        <v>180</v>
      </c>
      <c r="E9" s="410">
        <f>SUM(E5:E8)</f>
        <v>8700</v>
      </c>
      <c r="F9" s="163"/>
      <c r="G9" s="163"/>
      <c r="H9" s="193">
        <f>SUM(H5:H8)</f>
        <v>0</v>
      </c>
      <c r="I9" s="193">
        <f>SUM(I5:I8)</f>
        <v>0</v>
      </c>
      <c r="J9" s="163"/>
      <c r="K9" s="194">
        <f>SUM(K5:K8)</f>
        <v>8700</v>
      </c>
    </row>
    <row r="11" spans="1:11" ht="15.75" thickBot="1" x14ac:dyDescent="0.3"/>
    <row r="12" spans="1:11" ht="15.75" thickBot="1" x14ac:dyDescent="0.3">
      <c r="A12" s="870" t="s">
        <v>337</v>
      </c>
      <c r="B12" s="871"/>
      <c r="C12" s="871"/>
      <c r="D12" s="871"/>
      <c r="E12" s="872"/>
      <c r="F12" s="851" t="s">
        <v>309</v>
      </c>
      <c r="G12" s="852"/>
      <c r="H12" s="853"/>
      <c r="I12" s="166" t="s">
        <v>310</v>
      </c>
      <c r="J12" s="842" t="s">
        <v>185</v>
      </c>
      <c r="K12" s="843"/>
    </row>
    <row r="13" spans="1:11" ht="17.25" customHeight="1" x14ac:dyDescent="0.25">
      <c r="A13" s="381" t="s">
        <v>0</v>
      </c>
      <c r="B13" s="775"/>
      <c r="C13" s="775" t="s">
        <v>2</v>
      </c>
      <c r="D13" s="846" t="s">
        <v>89</v>
      </c>
      <c r="E13" s="863" t="s">
        <v>92</v>
      </c>
      <c r="F13" s="196" t="s">
        <v>178</v>
      </c>
      <c r="G13" s="168" t="s">
        <v>179</v>
      </c>
      <c r="H13" s="169" t="s">
        <v>180</v>
      </c>
      <c r="I13" s="170" t="s">
        <v>180</v>
      </c>
      <c r="J13" s="222" t="s">
        <v>182</v>
      </c>
      <c r="K13" s="172" t="s">
        <v>182</v>
      </c>
    </row>
    <row r="14" spans="1:11" ht="21.75" customHeight="1" thickBot="1" x14ac:dyDescent="0.3">
      <c r="A14" s="384" t="s">
        <v>1</v>
      </c>
      <c r="B14" s="780" t="s">
        <v>630</v>
      </c>
      <c r="C14" s="776" t="s">
        <v>3</v>
      </c>
      <c r="D14" s="847"/>
      <c r="E14" s="865"/>
      <c r="F14" s="197" t="s">
        <v>10</v>
      </c>
      <c r="G14" s="174" t="s">
        <v>10</v>
      </c>
      <c r="H14" s="175" t="s">
        <v>183</v>
      </c>
      <c r="I14" s="176" t="s">
        <v>183</v>
      </c>
      <c r="J14" s="223" t="s">
        <v>10</v>
      </c>
      <c r="K14" s="178" t="s">
        <v>183</v>
      </c>
    </row>
    <row r="15" spans="1:11" ht="15" customHeight="1" x14ac:dyDescent="0.25">
      <c r="A15" s="477">
        <v>1</v>
      </c>
      <c r="B15" s="412" t="s">
        <v>617</v>
      </c>
      <c r="C15" s="478" t="s">
        <v>117</v>
      </c>
      <c r="D15" s="478">
        <v>4</v>
      </c>
      <c r="E15" s="479">
        <v>315</v>
      </c>
      <c r="F15" s="198"/>
      <c r="G15" s="199"/>
      <c r="H15" s="200">
        <f t="shared" ref="H15:H44" si="4">F15*G15</f>
        <v>0</v>
      </c>
      <c r="I15" s="201">
        <f t="shared" ref="I15:I22" si="5">H15*1.25</f>
        <v>0</v>
      </c>
      <c r="J15" s="202">
        <f t="shared" ref="J15:J44" si="6">D15-G15</f>
        <v>4</v>
      </c>
      <c r="K15" s="203">
        <f t="shared" ref="K15:K22" si="7">E15-I15</f>
        <v>315</v>
      </c>
    </row>
    <row r="16" spans="1:11" ht="15.75" x14ac:dyDescent="0.25">
      <c r="A16" s="471">
        <v>2</v>
      </c>
      <c r="B16" s="392" t="s">
        <v>248</v>
      </c>
      <c r="C16" s="472" t="s">
        <v>126</v>
      </c>
      <c r="D16" s="472">
        <v>25</v>
      </c>
      <c r="E16" s="480">
        <v>425</v>
      </c>
      <c r="F16" s="204"/>
      <c r="G16" s="186"/>
      <c r="H16" s="206">
        <f t="shared" ref="H16:H22" si="8">F16*G16</f>
        <v>0</v>
      </c>
      <c r="I16" s="207">
        <f t="shared" si="5"/>
        <v>0</v>
      </c>
      <c r="J16" s="208">
        <f t="shared" ref="J16:J22" si="9">D16-G16</f>
        <v>25</v>
      </c>
      <c r="K16" s="249">
        <f t="shared" si="7"/>
        <v>425</v>
      </c>
    </row>
    <row r="17" spans="1:11" ht="15.75" x14ac:dyDescent="0.25">
      <c r="A17" s="471">
        <v>3</v>
      </c>
      <c r="B17" s="392" t="s">
        <v>127</v>
      </c>
      <c r="C17" s="472" t="s">
        <v>122</v>
      </c>
      <c r="D17" s="472">
        <v>4</v>
      </c>
      <c r="E17" s="480">
        <v>60</v>
      </c>
      <c r="F17" s="204"/>
      <c r="G17" s="186"/>
      <c r="H17" s="206">
        <f t="shared" si="8"/>
        <v>0</v>
      </c>
      <c r="I17" s="207">
        <f t="shared" si="5"/>
        <v>0</v>
      </c>
      <c r="J17" s="208">
        <f t="shared" si="9"/>
        <v>4</v>
      </c>
      <c r="K17" s="249">
        <f t="shared" si="7"/>
        <v>60</v>
      </c>
    </row>
    <row r="18" spans="1:11" ht="15.75" x14ac:dyDescent="0.25">
      <c r="A18" s="471">
        <v>4</v>
      </c>
      <c r="B18" s="392" t="s">
        <v>128</v>
      </c>
      <c r="C18" s="472" t="s">
        <v>66</v>
      </c>
      <c r="D18" s="472">
        <v>2</v>
      </c>
      <c r="E18" s="480">
        <v>100</v>
      </c>
      <c r="F18" s="204"/>
      <c r="G18" s="186"/>
      <c r="H18" s="206">
        <f t="shared" si="8"/>
        <v>0</v>
      </c>
      <c r="I18" s="207">
        <f t="shared" si="5"/>
        <v>0</v>
      </c>
      <c r="J18" s="208">
        <f t="shared" si="9"/>
        <v>2</v>
      </c>
      <c r="K18" s="249">
        <f t="shared" si="7"/>
        <v>100</v>
      </c>
    </row>
    <row r="19" spans="1:11" ht="15" customHeight="1" x14ac:dyDescent="0.25">
      <c r="A19" s="471">
        <v>5</v>
      </c>
      <c r="B19" s="392" t="s">
        <v>276</v>
      </c>
      <c r="C19" s="472" t="s">
        <v>10</v>
      </c>
      <c r="D19" s="472">
        <v>6</v>
      </c>
      <c r="E19" s="480">
        <v>110</v>
      </c>
      <c r="F19" s="204"/>
      <c r="G19" s="186"/>
      <c r="H19" s="206">
        <f t="shared" si="8"/>
        <v>0</v>
      </c>
      <c r="I19" s="207">
        <f t="shared" si="5"/>
        <v>0</v>
      </c>
      <c r="J19" s="208">
        <f t="shared" si="9"/>
        <v>6</v>
      </c>
      <c r="K19" s="249">
        <f t="shared" si="7"/>
        <v>110</v>
      </c>
    </row>
    <row r="20" spans="1:11" x14ac:dyDescent="0.25">
      <c r="A20" s="471">
        <v>6</v>
      </c>
      <c r="B20" s="432" t="s">
        <v>269</v>
      </c>
      <c r="C20" s="420" t="s">
        <v>10</v>
      </c>
      <c r="D20" s="483">
        <v>5</v>
      </c>
      <c r="E20" s="401">
        <v>70</v>
      </c>
      <c r="F20" s="210"/>
      <c r="G20" s="250"/>
      <c r="H20" s="212">
        <f t="shared" si="8"/>
        <v>0</v>
      </c>
      <c r="I20" s="207">
        <f t="shared" si="5"/>
        <v>0</v>
      </c>
      <c r="J20" s="213">
        <f t="shared" si="9"/>
        <v>5</v>
      </c>
      <c r="K20" s="249">
        <f t="shared" si="7"/>
        <v>70</v>
      </c>
    </row>
    <row r="21" spans="1:11" x14ac:dyDescent="0.25">
      <c r="A21" s="471">
        <v>7</v>
      </c>
      <c r="B21" s="432" t="s">
        <v>270</v>
      </c>
      <c r="C21" s="420" t="s">
        <v>10</v>
      </c>
      <c r="D21" s="483">
        <v>5</v>
      </c>
      <c r="E21" s="401">
        <v>415</v>
      </c>
      <c r="F21" s="210"/>
      <c r="G21" s="250"/>
      <c r="H21" s="212">
        <f t="shared" si="8"/>
        <v>0</v>
      </c>
      <c r="I21" s="207">
        <f t="shared" si="5"/>
        <v>0</v>
      </c>
      <c r="J21" s="213">
        <f t="shared" si="9"/>
        <v>5</v>
      </c>
      <c r="K21" s="249">
        <f t="shared" si="7"/>
        <v>415</v>
      </c>
    </row>
    <row r="22" spans="1:11" ht="15.75" x14ac:dyDescent="0.25">
      <c r="A22" s="471">
        <v>8</v>
      </c>
      <c r="B22" s="392" t="s">
        <v>134</v>
      </c>
      <c r="C22" s="472" t="s">
        <v>66</v>
      </c>
      <c r="D22" s="472">
        <v>4</v>
      </c>
      <c r="E22" s="480">
        <v>670</v>
      </c>
      <c r="F22" s="204"/>
      <c r="G22" s="186"/>
      <c r="H22" s="206">
        <f t="shared" si="8"/>
        <v>0</v>
      </c>
      <c r="I22" s="207">
        <f t="shared" si="5"/>
        <v>0</v>
      </c>
      <c r="J22" s="208">
        <f t="shared" si="9"/>
        <v>4</v>
      </c>
      <c r="K22" s="249">
        <f t="shared" si="7"/>
        <v>670</v>
      </c>
    </row>
    <row r="23" spans="1:11" ht="15.75" x14ac:dyDescent="0.25">
      <c r="A23" s="471">
        <v>9</v>
      </c>
      <c r="B23" s="392" t="s">
        <v>258</v>
      </c>
      <c r="C23" s="472" t="s">
        <v>122</v>
      </c>
      <c r="D23" s="472">
        <v>40</v>
      </c>
      <c r="E23" s="480">
        <v>600</v>
      </c>
      <c r="F23" s="204"/>
      <c r="G23" s="186"/>
      <c r="H23" s="206">
        <f t="shared" si="4"/>
        <v>0</v>
      </c>
      <c r="I23" s="207">
        <f t="shared" ref="I23:I43" si="10">H23*1.25</f>
        <v>0</v>
      </c>
      <c r="J23" s="208">
        <f t="shared" si="6"/>
        <v>40</v>
      </c>
      <c r="K23" s="249">
        <f t="shared" ref="K23:K43" si="11">E23-I23</f>
        <v>600</v>
      </c>
    </row>
    <row r="24" spans="1:11" ht="15.75" x14ac:dyDescent="0.25">
      <c r="A24" s="471">
        <v>10</v>
      </c>
      <c r="B24" s="392" t="s">
        <v>125</v>
      </c>
      <c r="C24" s="472" t="s">
        <v>122</v>
      </c>
      <c r="D24" s="472">
        <v>65</v>
      </c>
      <c r="E24" s="480">
        <v>1125</v>
      </c>
      <c r="F24" s="204"/>
      <c r="G24" s="186"/>
      <c r="H24" s="206">
        <f t="shared" si="4"/>
        <v>0</v>
      </c>
      <c r="I24" s="207">
        <f t="shared" si="10"/>
        <v>0</v>
      </c>
      <c r="J24" s="208">
        <f t="shared" si="6"/>
        <v>65</v>
      </c>
      <c r="K24" s="249">
        <f t="shared" si="11"/>
        <v>1125</v>
      </c>
    </row>
    <row r="25" spans="1:11" ht="15.75" x14ac:dyDescent="0.25">
      <c r="A25" s="471">
        <v>11</v>
      </c>
      <c r="B25" s="392" t="s">
        <v>247</v>
      </c>
      <c r="C25" s="472" t="s">
        <v>124</v>
      </c>
      <c r="D25" s="472">
        <v>96</v>
      </c>
      <c r="E25" s="480">
        <v>2825</v>
      </c>
      <c r="F25" s="204"/>
      <c r="G25" s="186"/>
      <c r="H25" s="206">
        <f t="shared" si="4"/>
        <v>0</v>
      </c>
      <c r="I25" s="207">
        <f t="shared" si="10"/>
        <v>0</v>
      </c>
      <c r="J25" s="208">
        <f t="shared" si="6"/>
        <v>96</v>
      </c>
      <c r="K25" s="249">
        <f t="shared" si="11"/>
        <v>2825</v>
      </c>
    </row>
    <row r="26" spans="1:11" ht="15.75" customHeight="1" x14ac:dyDescent="0.25">
      <c r="A26" s="471">
        <v>12</v>
      </c>
      <c r="B26" s="392" t="s">
        <v>245</v>
      </c>
      <c r="C26" s="472" t="s">
        <v>126</v>
      </c>
      <c r="D26" s="472">
        <v>120</v>
      </c>
      <c r="E26" s="480">
        <v>2340</v>
      </c>
      <c r="F26" s="204"/>
      <c r="G26" s="186"/>
      <c r="H26" s="206">
        <f t="shared" si="4"/>
        <v>0</v>
      </c>
      <c r="I26" s="207">
        <f t="shared" si="10"/>
        <v>0</v>
      </c>
      <c r="J26" s="208">
        <f t="shared" si="6"/>
        <v>120</v>
      </c>
      <c r="K26" s="249">
        <f t="shared" si="11"/>
        <v>2340</v>
      </c>
    </row>
    <row r="27" spans="1:11" ht="15.75" customHeight="1" x14ac:dyDescent="0.25">
      <c r="A27" s="471">
        <v>13</v>
      </c>
      <c r="B27" s="392" t="s">
        <v>138</v>
      </c>
      <c r="C27" s="472" t="s">
        <v>136</v>
      </c>
      <c r="D27" s="481">
        <v>15</v>
      </c>
      <c r="E27" s="480">
        <v>355</v>
      </c>
      <c r="F27" s="204"/>
      <c r="G27" s="186"/>
      <c r="H27" s="206">
        <f t="shared" si="4"/>
        <v>0</v>
      </c>
      <c r="I27" s="207">
        <f t="shared" si="10"/>
        <v>0</v>
      </c>
      <c r="J27" s="208">
        <f t="shared" si="6"/>
        <v>15</v>
      </c>
      <c r="K27" s="249">
        <f t="shared" si="11"/>
        <v>355</v>
      </c>
    </row>
    <row r="28" spans="1:11" ht="15.75" x14ac:dyDescent="0.25">
      <c r="A28" s="471">
        <v>14</v>
      </c>
      <c r="B28" s="392" t="s">
        <v>246</v>
      </c>
      <c r="C28" s="417" t="s">
        <v>124</v>
      </c>
      <c r="D28" s="472">
        <v>60</v>
      </c>
      <c r="E28" s="480">
        <v>915</v>
      </c>
      <c r="F28" s="204"/>
      <c r="G28" s="186"/>
      <c r="H28" s="206">
        <f t="shared" si="4"/>
        <v>0</v>
      </c>
      <c r="I28" s="207">
        <f t="shared" si="10"/>
        <v>0</v>
      </c>
      <c r="J28" s="208">
        <f t="shared" si="6"/>
        <v>60</v>
      </c>
      <c r="K28" s="249">
        <f t="shared" si="11"/>
        <v>915</v>
      </c>
    </row>
    <row r="29" spans="1:11" ht="15.75" x14ac:dyDescent="0.25">
      <c r="A29" s="471">
        <v>15</v>
      </c>
      <c r="B29" s="392" t="s">
        <v>257</v>
      </c>
      <c r="C29" s="472" t="s">
        <v>124</v>
      </c>
      <c r="D29" s="472">
        <v>60</v>
      </c>
      <c r="E29" s="480">
        <v>745</v>
      </c>
      <c r="F29" s="204"/>
      <c r="G29" s="186"/>
      <c r="H29" s="206">
        <f t="shared" si="4"/>
        <v>0</v>
      </c>
      <c r="I29" s="207">
        <f t="shared" si="10"/>
        <v>0</v>
      </c>
      <c r="J29" s="208">
        <f t="shared" si="6"/>
        <v>60</v>
      </c>
      <c r="K29" s="249">
        <f t="shared" si="11"/>
        <v>745</v>
      </c>
    </row>
    <row r="30" spans="1:11" ht="15.75" x14ac:dyDescent="0.25">
      <c r="A30" s="471">
        <v>16</v>
      </c>
      <c r="B30" s="392" t="s">
        <v>123</v>
      </c>
      <c r="C30" s="472" t="s">
        <v>124</v>
      </c>
      <c r="D30" s="472">
        <v>96</v>
      </c>
      <c r="E30" s="480">
        <v>1410</v>
      </c>
      <c r="F30" s="204"/>
      <c r="G30" s="186"/>
      <c r="H30" s="206">
        <f>F30*G30</f>
        <v>0</v>
      </c>
      <c r="I30" s="207">
        <f>H30*1.25</f>
        <v>0</v>
      </c>
      <c r="J30" s="208">
        <f>D30-G30</f>
        <v>96</v>
      </c>
      <c r="K30" s="249">
        <f>E30-I30</f>
        <v>1410</v>
      </c>
    </row>
    <row r="31" spans="1:11" ht="15.75" x14ac:dyDescent="0.25">
      <c r="A31" s="471">
        <v>17</v>
      </c>
      <c r="B31" s="392" t="s">
        <v>133</v>
      </c>
      <c r="C31" s="472" t="s">
        <v>124</v>
      </c>
      <c r="D31" s="472">
        <v>10</v>
      </c>
      <c r="E31" s="480">
        <v>150</v>
      </c>
      <c r="F31" s="204"/>
      <c r="G31" s="186"/>
      <c r="H31" s="206">
        <f>F31*G31</f>
        <v>0</v>
      </c>
      <c r="I31" s="207">
        <f>H31*1.25</f>
        <v>0</v>
      </c>
      <c r="J31" s="208">
        <f>D31-G31</f>
        <v>10</v>
      </c>
      <c r="K31" s="249">
        <f>E31-I31</f>
        <v>150</v>
      </c>
    </row>
    <row r="32" spans="1:11" x14ac:dyDescent="0.25">
      <c r="A32" s="471">
        <v>18</v>
      </c>
      <c r="B32" s="432" t="s">
        <v>267</v>
      </c>
      <c r="C32" s="420" t="s">
        <v>10</v>
      </c>
      <c r="D32" s="483">
        <v>3</v>
      </c>
      <c r="E32" s="401">
        <v>1540</v>
      </c>
      <c r="F32" s="210"/>
      <c r="G32" s="250"/>
      <c r="H32" s="212">
        <f>F32*G32</f>
        <v>0</v>
      </c>
      <c r="I32" s="207">
        <f>H32*1.25</f>
        <v>0</v>
      </c>
      <c r="J32" s="213">
        <f>D32-G32</f>
        <v>3</v>
      </c>
      <c r="K32" s="249">
        <f>E32-I32</f>
        <v>1540</v>
      </c>
    </row>
    <row r="33" spans="1:13" x14ac:dyDescent="0.25">
      <c r="A33" s="471">
        <v>19</v>
      </c>
      <c r="B33" s="482" t="s">
        <v>176</v>
      </c>
      <c r="C33" s="397" t="s">
        <v>10</v>
      </c>
      <c r="D33" s="397">
        <v>1</v>
      </c>
      <c r="E33" s="480">
        <v>458</v>
      </c>
      <c r="F33" s="204"/>
      <c r="G33" s="186"/>
      <c r="H33" s="206">
        <f t="shared" si="4"/>
        <v>0</v>
      </c>
      <c r="I33" s="207">
        <f t="shared" si="10"/>
        <v>0</v>
      </c>
      <c r="J33" s="208">
        <f t="shared" si="6"/>
        <v>1</v>
      </c>
      <c r="K33" s="249">
        <f t="shared" si="11"/>
        <v>458</v>
      </c>
    </row>
    <row r="34" spans="1:13" ht="15.75" x14ac:dyDescent="0.25">
      <c r="A34" s="471">
        <v>20</v>
      </c>
      <c r="B34" s="392" t="s">
        <v>129</v>
      </c>
      <c r="C34" s="472" t="s">
        <v>126</v>
      </c>
      <c r="D34" s="472">
        <v>75</v>
      </c>
      <c r="E34" s="480">
        <v>875</v>
      </c>
      <c r="F34" s="204"/>
      <c r="G34" s="186"/>
      <c r="H34" s="206">
        <f t="shared" si="4"/>
        <v>0</v>
      </c>
      <c r="I34" s="207">
        <f t="shared" si="10"/>
        <v>0</v>
      </c>
      <c r="J34" s="208">
        <f t="shared" si="6"/>
        <v>75</v>
      </c>
      <c r="K34" s="249">
        <f t="shared" si="11"/>
        <v>875</v>
      </c>
    </row>
    <row r="35" spans="1:13" ht="24" customHeight="1" x14ac:dyDescent="0.25">
      <c r="A35" s="471">
        <v>21</v>
      </c>
      <c r="B35" s="392" t="s">
        <v>259</v>
      </c>
      <c r="C35" s="417" t="s">
        <v>10</v>
      </c>
      <c r="D35" s="417">
        <v>10</v>
      </c>
      <c r="E35" s="480">
        <v>300</v>
      </c>
      <c r="F35" s="204"/>
      <c r="G35" s="186"/>
      <c r="H35" s="206">
        <f>F35*G35</f>
        <v>0</v>
      </c>
      <c r="I35" s="207">
        <f>H35*1.25</f>
        <v>0</v>
      </c>
      <c r="J35" s="208">
        <f>D35-G35</f>
        <v>10</v>
      </c>
      <c r="K35" s="249">
        <f>E35-I35</f>
        <v>300</v>
      </c>
    </row>
    <row r="36" spans="1:13" x14ac:dyDescent="0.25">
      <c r="A36" s="471">
        <v>22</v>
      </c>
      <c r="B36" s="392" t="s">
        <v>194</v>
      </c>
      <c r="C36" s="417" t="s">
        <v>10</v>
      </c>
      <c r="D36" s="417">
        <v>10</v>
      </c>
      <c r="E36" s="480">
        <v>120</v>
      </c>
      <c r="F36" s="204"/>
      <c r="G36" s="186"/>
      <c r="H36" s="206">
        <f>F36*G36</f>
        <v>0</v>
      </c>
      <c r="I36" s="207">
        <f>H36*1.25</f>
        <v>0</v>
      </c>
      <c r="J36" s="208">
        <f>D36-G36</f>
        <v>10</v>
      </c>
      <c r="K36" s="249">
        <f>E36-I36</f>
        <v>120</v>
      </c>
    </row>
    <row r="37" spans="1:13" ht="15.75" customHeight="1" x14ac:dyDescent="0.25">
      <c r="A37" s="471">
        <v>23</v>
      </c>
      <c r="B37" s="432" t="s">
        <v>249</v>
      </c>
      <c r="C37" s="420" t="s">
        <v>10</v>
      </c>
      <c r="D37" s="483">
        <v>24</v>
      </c>
      <c r="E37" s="401">
        <v>330</v>
      </c>
      <c r="F37" s="210"/>
      <c r="G37" s="250"/>
      <c r="H37" s="206">
        <f t="shared" ref="H37:H39" si="12">F37*G37</f>
        <v>0</v>
      </c>
      <c r="I37" s="207">
        <f t="shared" si="10"/>
        <v>0</v>
      </c>
      <c r="J37" s="208">
        <f t="shared" si="6"/>
        <v>24</v>
      </c>
      <c r="K37" s="249">
        <f t="shared" si="11"/>
        <v>330</v>
      </c>
    </row>
    <row r="38" spans="1:13" ht="15.75" x14ac:dyDescent="0.25">
      <c r="A38" s="471">
        <v>24</v>
      </c>
      <c r="B38" s="392" t="s">
        <v>255</v>
      </c>
      <c r="C38" s="472" t="s">
        <v>119</v>
      </c>
      <c r="D38" s="472">
        <v>20</v>
      </c>
      <c r="E38" s="480">
        <v>160</v>
      </c>
      <c r="F38" s="204"/>
      <c r="G38" s="186"/>
      <c r="H38" s="206">
        <f>F38*G38</f>
        <v>0</v>
      </c>
      <c r="I38" s="207">
        <f>H38*1.25</f>
        <v>0</v>
      </c>
      <c r="J38" s="208">
        <f>D38-G38</f>
        <v>20</v>
      </c>
      <c r="K38" s="249">
        <f>E38-I38</f>
        <v>160</v>
      </c>
    </row>
    <row r="39" spans="1:13" x14ac:dyDescent="0.25">
      <c r="A39" s="471">
        <v>25</v>
      </c>
      <c r="B39" s="432" t="s">
        <v>256</v>
      </c>
      <c r="C39" s="420" t="s">
        <v>10</v>
      </c>
      <c r="D39" s="483">
        <v>8</v>
      </c>
      <c r="E39" s="401">
        <v>250</v>
      </c>
      <c r="F39" s="210"/>
      <c r="G39" s="250"/>
      <c r="H39" s="212">
        <f t="shared" si="12"/>
        <v>0</v>
      </c>
      <c r="I39" s="207">
        <f t="shared" si="10"/>
        <v>0</v>
      </c>
      <c r="J39" s="213">
        <f t="shared" ref="J39" si="13">D39-G39</f>
        <v>8</v>
      </c>
      <c r="K39" s="249">
        <f t="shared" si="11"/>
        <v>250</v>
      </c>
    </row>
    <row r="40" spans="1:13" x14ac:dyDescent="0.25">
      <c r="A40" s="471">
        <v>26</v>
      </c>
      <c r="B40" s="432" t="s">
        <v>271</v>
      </c>
      <c r="C40" s="420" t="s">
        <v>10</v>
      </c>
      <c r="D40" s="483">
        <v>24</v>
      </c>
      <c r="E40" s="401">
        <v>450</v>
      </c>
      <c r="F40" s="210"/>
      <c r="G40" s="250"/>
      <c r="H40" s="212">
        <f>F40*G40</f>
        <v>0</v>
      </c>
      <c r="I40" s="207">
        <f>H40*1.25</f>
        <v>0</v>
      </c>
      <c r="J40" s="213">
        <f>D40-G40</f>
        <v>24</v>
      </c>
      <c r="K40" s="249">
        <f>E40-I40</f>
        <v>450</v>
      </c>
    </row>
    <row r="41" spans="1:13" x14ac:dyDescent="0.25">
      <c r="A41" s="471">
        <v>27</v>
      </c>
      <c r="B41" s="432" t="s">
        <v>618</v>
      </c>
      <c r="C41" s="420" t="s">
        <v>10</v>
      </c>
      <c r="D41" s="483">
        <v>4</v>
      </c>
      <c r="E41" s="401">
        <v>70</v>
      </c>
      <c r="F41" s="210"/>
      <c r="G41" s="250"/>
      <c r="H41" s="212">
        <f t="shared" ref="H41:H42" si="14">F41*G41</f>
        <v>0</v>
      </c>
      <c r="I41" s="207">
        <f t="shared" si="10"/>
        <v>0</v>
      </c>
      <c r="J41" s="213">
        <f t="shared" ref="J41:J42" si="15">D41-G41</f>
        <v>4</v>
      </c>
      <c r="K41" s="249">
        <f t="shared" si="11"/>
        <v>70</v>
      </c>
    </row>
    <row r="42" spans="1:13" ht="15" customHeight="1" x14ac:dyDescent="0.25">
      <c r="A42" s="471">
        <v>28</v>
      </c>
      <c r="B42" s="432" t="s">
        <v>268</v>
      </c>
      <c r="C42" s="420" t="s">
        <v>10</v>
      </c>
      <c r="D42" s="483">
        <v>1</v>
      </c>
      <c r="E42" s="401">
        <v>75</v>
      </c>
      <c r="F42" s="210"/>
      <c r="G42" s="250"/>
      <c r="H42" s="212">
        <f t="shared" si="14"/>
        <v>0</v>
      </c>
      <c r="I42" s="207">
        <f t="shared" si="10"/>
        <v>0</v>
      </c>
      <c r="J42" s="213">
        <f t="shared" si="15"/>
        <v>1</v>
      </c>
      <c r="K42" s="249">
        <f t="shared" si="11"/>
        <v>75</v>
      </c>
    </row>
    <row r="43" spans="1:13" x14ac:dyDescent="0.25">
      <c r="A43" s="473"/>
      <c r="B43" s="432"/>
      <c r="C43" s="420"/>
      <c r="D43" s="483"/>
      <c r="E43" s="401"/>
      <c r="F43" s="210"/>
      <c r="G43" s="250"/>
      <c r="H43" s="212">
        <f>F43*G43</f>
        <v>0</v>
      </c>
      <c r="I43" s="207">
        <f t="shared" si="10"/>
        <v>0</v>
      </c>
      <c r="J43" s="213">
        <f>D43-G43</f>
        <v>0</v>
      </c>
      <c r="K43" s="249">
        <f t="shared" si="11"/>
        <v>0</v>
      </c>
    </row>
    <row r="44" spans="1:13" ht="16.5" thickBot="1" x14ac:dyDescent="0.3">
      <c r="A44" s="484"/>
      <c r="B44" s="403"/>
      <c r="C44" s="476"/>
      <c r="D44" s="476"/>
      <c r="E44" s="405"/>
      <c r="F44" s="214"/>
      <c r="G44" s="251"/>
      <c r="H44" s="216">
        <f t="shared" si="4"/>
        <v>0</v>
      </c>
      <c r="I44" s="217">
        <f>H44*1.25</f>
        <v>0</v>
      </c>
      <c r="J44" s="218">
        <f t="shared" si="6"/>
        <v>0</v>
      </c>
      <c r="K44" s="252">
        <f>E44-I44</f>
        <v>0</v>
      </c>
    </row>
    <row r="45" spans="1:13" ht="16.5" thickBot="1" x14ac:dyDescent="0.3">
      <c r="A45" s="429"/>
      <c r="B45" s="429"/>
      <c r="C45" s="408">
        <v>322142</v>
      </c>
      <c r="D45" s="409" t="s">
        <v>180</v>
      </c>
      <c r="E45" s="435">
        <f>SUM(E15:E44)</f>
        <v>17258</v>
      </c>
      <c r="F45" s="163"/>
      <c r="G45" s="163"/>
      <c r="H45" s="232">
        <f>SUM(H15:H44)</f>
        <v>0</v>
      </c>
      <c r="I45" s="232">
        <f>SUM(I15:I44)</f>
        <v>0</v>
      </c>
      <c r="J45" s="163"/>
      <c r="K45" s="233">
        <f>SUM(K15:K44)</f>
        <v>17258</v>
      </c>
    </row>
    <row r="47" spans="1:13" ht="15.75" thickBot="1" x14ac:dyDescent="0.3"/>
    <row r="48" spans="1:13" ht="15.75" thickBot="1" x14ac:dyDescent="0.3">
      <c r="A48" s="870" t="s">
        <v>338</v>
      </c>
      <c r="B48" s="871"/>
      <c r="C48" s="871"/>
      <c r="D48" s="871"/>
      <c r="E48" s="872"/>
      <c r="F48" s="851" t="s">
        <v>309</v>
      </c>
      <c r="G48" s="852"/>
      <c r="H48" s="853"/>
      <c r="I48" s="166" t="s">
        <v>310</v>
      </c>
      <c r="J48" s="842" t="s">
        <v>185</v>
      </c>
      <c r="K48" s="843"/>
      <c r="M48" s="161">
        <v>8700</v>
      </c>
    </row>
    <row r="49" spans="1:11" ht="17.25" customHeight="1" x14ac:dyDescent="0.25">
      <c r="A49" s="381" t="s">
        <v>0</v>
      </c>
      <c r="B49" s="775"/>
      <c r="C49" s="775" t="s">
        <v>2</v>
      </c>
      <c r="D49" s="846" t="s">
        <v>89</v>
      </c>
      <c r="E49" s="863" t="s">
        <v>92</v>
      </c>
      <c r="F49" s="196" t="s">
        <v>178</v>
      </c>
      <c r="G49" s="168" t="s">
        <v>179</v>
      </c>
      <c r="H49" s="169" t="s">
        <v>180</v>
      </c>
      <c r="I49" s="170" t="s">
        <v>180</v>
      </c>
      <c r="J49" s="222" t="s">
        <v>182</v>
      </c>
      <c r="K49" s="172" t="s">
        <v>182</v>
      </c>
    </row>
    <row r="50" spans="1:11" ht="21.75" customHeight="1" thickBot="1" x14ac:dyDescent="0.3">
      <c r="A50" s="384" t="s">
        <v>1</v>
      </c>
      <c r="B50" s="780" t="s">
        <v>630</v>
      </c>
      <c r="C50" s="776" t="s">
        <v>3</v>
      </c>
      <c r="D50" s="847"/>
      <c r="E50" s="865"/>
      <c r="F50" s="197" t="s">
        <v>10</v>
      </c>
      <c r="G50" s="174" t="s">
        <v>10</v>
      </c>
      <c r="H50" s="175" t="s">
        <v>183</v>
      </c>
      <c r="I50" s="176" t="s">
        <v>183</v>
      </c>
      <c r="J50" s="223" t="s">
        <v>10</v>
      </c>
      <c r="K50" s="178" t="s">
        <v>183</v>
      </c>
    </row>
    <row r="51" spans="1:11" ht="15.75" x14ac:dyDescent="0.25">
      <c r="A51" s="477">
        <v>1</v>
      </c>
      <c r="B51" s="412" t="s">
        <v>118</v>
      </c>
      <c r="C51" s="413" t="s">
        <v>119</v>
      </c>
      <c r="D51" s="478">
        <v>40</v>
      </c>
      <c r="E51" s="479">
        <v>180</v>
      </c>
      <c r="F51" s="204"/>
      <c r="G51" s="186"/>
      <c r="H51" s="206">
        <f t="shared" ref="H51:H73" si="16">F51*G51</f>
        <v>0</v>
      </c>
      <c r="I51" s="207">
        <f t="shared" ref="I51:I57" si="17">H51*1.25</f>
        <v>0</v>
      </c>
      <c r="J51" s="242">
        <f>D51-G51</f>
        <v>40</v>
      </c>
      <c r="K51" s="249">
        <f t="shared" ref="K51:K57" si="18">E51-I51</f>
        <v>180</v>
      </c>
    </row>
    <row r="52" spans="1:11" x14ac:dyDescent="0.25">
      <c r="A52" s="471">
        <v>2</v>
      </c>
      <c r="B52" s="432" t="s">
        <v>272</v>
      </c>
      <c r="C52" s="420" t="s">
        <v>10</v>
      </c>
      <c r="D52" s="483">
        <v>40</v>
      </c>
      <c r="E52" s="401">
        <v>260</v>
      </c>
      <c r="F52" s="210"/>
      <c r="G52" s="250"/>
      <c r="H52" s="212">
        <f>F52*G52</f>
        <v>0</v>
      </c>
      <c r="I52" s="207">
        <f t="shared" si="17"/>
        <v>0</v>
      </c>
      <c r="J52" s="244">
        <f>D52-G52</f>
        <v>40</v>
      </c>
      <c r="K52" s="249">
        <f t="shared" si="18"/>
        <v>260</v>
      </c>
    </row>
    <row r="53" spans="1:11" x14ac:dyDescent="0.25">
      <c r="A53" s="471">
        <v>3</v>
      </c>
      <c r="B53" s="432" t="s">
        <v>251</v>
      </c>
      <c r="C53" s="420" t="s">
        <v>10</v>
      </c>
      <c r="D53" s="483">
        <v>40</v>
      </c>
      <c r="E53" s="401">
        <v>280</v>
      </c>
      <c r="F53" s="210"/>
      <c r="G53" s="250"/>
      <c r="H53" s="206">
        <f>F53*G53</f>
        <v>0</v>
      </c>
      <c r="I53" s="207">
        <f t="shared" si="17"/>
        <v>0</v>
      </c>
      <c r="J53" s="242">
        <f>D53-G53</f>
        <v>40</v>
      </c>
      <c r="K53" s="249">
        <f t="shared" si="18"/>
        <v>280</v>
      </c>
    </row>
    <row r="54" spans="1:11" x14ac:dyDescent="0.25">
      <c r="A54" s="471">
        <v>4</v>
      </c>
      <c r="B54" s="432" t="s">
        <v>252</v>
      </c>
      <c r="C54" s="420" t="s">
        <v>10</v>
      </c>
      <c r="D54" s="483">
        <v>50</v>
      </c>
      <c r="E54" s="401">
        <v>2075</v>
      </c>
      <c r="F54" s="210"/>
      <c r="G54" s="250"/>
      <c r="H54" s="206">
        <f>F54*G54</f>
        <v>0</v>
      </c>
      <c r="I54" s="207">
        <f t="shared" si="17"/>
        <v>0</v>
      </c>
      <c r="J54" s="242">
        <f>D54-G54</f>
        <v>50</v>
      </c>
      <c r="K54" s="249">
        <f t="shared" si="18"/>
        <v>2075</v>
      </c>
    </row>
    <row r="55" spans="1:11" ht="15.75" x14ac:dyDescent="0.25">
      <c r="A55" s="471">
        <v>5</v>
      </c>
      <c r="B55" s="392" t="s">
        <v>120</v>
      </c>
      <c r="C55" s="417" t="s">
        <v>10</v>
      </c>
      <c r="D55" s="472">
        <v>100</v>
      </c>
      <c r="E55" s="480">
        <v>1000</v>
      </c>
      <c r="F55" s="204"/>
      <c r="G55" s="186"/>
      <c r="H55" s="206">
        <f t="shared" si="16"/>
        <v>0</v>
      </c>
      <c r="I55" s="207">
        <f t="shared" si="17"/>
        <v>0</v>
      </c>
      <c r="J55" s="242">
        <f t="shared" ref="J55:J73" si="19">D55-G55</f>
        <v>100</v>
      </c>
      <c r="K55" s="249">
        <f t="shared" si="18"/>
        <v>1000</v>
      </c>
    </row>
    <row r="56" spans="1:11" ht="15.75" x14ac:dyDescent="0.25">
      <c r="A56" s="471">
        <v>6</v>
      </c>
      <c r="B56" s="392" t="s">
        <v>132</v>
      </c>
      <c r="C56" s="417" t="s">
        <v>119</v>
      </c>
      <c r="D56" s="472">
        <v>20</v>
      </c>
      <c r="E56" s="480">
        <v>150</v>
      </c>
      <c r="F56" s="204"/>
      <c r="G56" s="186"/>
      <c r="H56" s="206">
        <f>F56*G56</f>
        <v>0</v>
      </c>
      <c r="I56" s="207">
        <f t="shared" si="17"/>
        <v>0</v>
      </c>
      <c r="J56" s="242">
        <f>D56-G56</f>
        <v>20</v>
      </c>
      <c r="K56" s="249">
        <f t="shared" si="18"/>
        <v>150</v>
      </c>
    </row>
    <row r="57" spans="1:11" x14ac:dyDescent="0.25">
      <c r="A57" s="471">
        <v>7</v>
      </c>
      <c r="B57" s="432" t="s">
        <v>263</v>
      </c>
      <c r="C57" s="420" t="s">
        <v>10</v>
      </c>
      <c r="D57" s="483">
        <v>20</v>
      </c>
      <c r="E57" s="401">
        <v>310</v>
      </c>
      <c r="F57" s="210"/>
      <c r="G57" s="250"/>
      <c r="H57" s="212">
        <f>F57*G57</f>
        <v>0</v>
      </c>
      <c r="I57" s="207">
        <f t="shared" si="17"/>
        <v>0</v>
      </c>
      <c r="J57" s="244">
        <f>D57-G57</f>
        <v>20</v>
      </c>
      <c r="K57" s="249">
        <f t="shared" si="18"/>
        <v>310</v>
      </c>
    </row>
    <row r="58" spans="1:11" ht="15.75" x14ac:dyDescent="0.25">
      <c r="A58" s="471">
        <v>8</v>
      </c>
      <c r="B58" s="392" t="s">
        <v>260</v>
      </c>
      <c r="C58" s="417" t="s">
        <v>121</v>
      </c>
      <c r="D58" s="472">
        <v>40</v>
      </c>
      <c r="E58" s="480">
        <v>440</v>
      </c>
      <c r="F58" s="204"/>
      <c r="G58" s="186"/>
      <c r="H58" s="206">
        <f t="shared" si="16"/>
        <v>0</v>
      </c>
      <c r="I58" s="207">
        <f t="shared" ref="I58:I72" si="20">H58*1.25</f>
        <v>0</v>
      </c>
      <c r="J58" s="242">
        <f t="shared" si="19"/>
        <v>40</v>
      </c>
      <c r="K58" s="249">
        <f t="shared" ref="K58:K72" si="21">E58-I58</f>
        <v>440</v>
      </c>
    </row>
    <row r="59" spans="1:11" x14ac:dyDescent="0.25">
      <c r="A59" s="471">
        <v>9</v>
      </c>
      <c r="B59" s="432" t="s">
        <v>277</v>
      </c>
      <c r="C59" s="420" t="s">
        <v>10</v>
      </c>
      <c r="D59" s="483">
        <v>200</v>
      </c>
      <c r="E59" s="401">
        <v>145</v>
      </c>
      <c r="F59" s="210"/>
      <c r="G59" s="250"/>
      <c r="H59" s="212">
        <f>F59*G59</f>
        <v>0</v>
      </c>
      <c r="I59" s="207">
        <f>H59*1.25</f>
        <v>0</v>
      </c>
      <c r="J59" s="244">
        <f>D59-G59</f>
        <v>200</v>
      </c>
      <c r="K59" s="249">
        <f>E59-I59</f>
        <v>145</v>
      </c>
    </row>
    <row r="60" spans="1:11" ht="15.75" x14ac:dyDescent="0.25">
      <c r="A60" s="471">
        <v>10</v>
      </c>
      <c r="B60" s="392" t="s">
        <v>250</v>
      </c>
      <c r="C60" s="417" t="s">
        <v>119</v>
      </c>
      <c r="D60" s="472">
        <v>30</v>
      </c>
      <c r="E60" s="480">
        <v>165</v>
      </c>
      <c r="F60" s="204"/>
      <c r="G60" s="186"/>
      <c r="H60" s="206">
        <f t="shared" si="16"/>
        <v>0</v>
      </c>
      <c r="I60" s="207">
        <f t="shared" si="20"/>
        <v>0</v>
      </c>
      <c r="J60" s="242">
        <f t="shared" si="19"/>
        <v>30</v>
      </c>
      <c r="K60" s="249">
        <f t="shared" si="21"/>
        <v>165</v>
      </c>
    </row>
    <row r="61" spans="1:11" ht="15.75" x14ac:dyDescent="0.25">
      <c r="A61" s="471">
        <v>11</v>
      </c>
      <c r="B61" s="392" t="s">
        <v>254</v>
      </c>
      <c r="C61" s="417" t="s">
        <v>119</v>
      </c>
      <c r="D61" s="472">
        <v>30</v>
      </c>
      <c r="E61" s="480">
        <v>165</v>
      </c>
      <c r="F61" s="204"/>
      <c r="G61" s="186"/>
      <c r="H61" s="206">
        <f>F61*G61</f>
        <v>0</v>
      </c>
      <c r="I61" s="207">
        <f>H61*1.25</f>
        <v>0</v>
      </c>
      <c r="J61" s="242">
        <f>D61-G61</f>
        <v>30</v>
      </c>
      <c r="K61" s="249">
        <f>E61-I61</f>
        <v>165</v>
      </c>
    </row>
    <row r="62" spans="1:11" ht="15.75" x14ac:dyDescent="0.25">
      <c r="A62" s="471">
        <v>12</v>
      </c>
      <c r="B62" s="392" t="s">
        <v>253</v>
      </c>
      <c r="C62" s="417" t="s">
        <v>121</v>
      </c>
      <c r="D62" s="472">
        <v>40</v>
      </c>
      <c r="E62" s="480">
        <v>265</v>
      </c>
      <c r="F62" s="204"/>
      <c r="G62" s="186"/>
      <c r="H62" s="206">
        <f>F62*G62</f>
        <v>0</v>
      </c>
      <c r="I62" s="207">
        <f>H62*1.25</f>
        <v>0</v>
      </c>
      <c r="J62" s="242">
        <f>D62-G62</f>
        <v>40</v>
      </c>
      <c r="K62" s="249">
        <f>E62-I62</f>
        <v>265</v>
      </c>
    </row>
    <row r="63" spans="1:11" ht="15.75" customHeight="1" x14ac:dyDescent="0.25">
      <c r="A63" s="471">
        <v>13</v>
      </c>
      <c r="B63" s="485" t="s">
        <v>130</v>
      </c>
      <c r="C63" s="417" t="s">
        <v>131</v>
      </c>
      <c r="D63" s="472">
        <v>40</v>
      </c>
      <c r="E63" s="480">
        <v>365</v>
      </c>
      <c r="F63" s="204"/>
      <c r="G63" s="186"/>
      <c r="H63" s="206">
        <f t="shared" si="16"/>
        <v>0</v>
      </c>
      <c r="I63" s="207">
        <f t="shared" si="20"/>
        <v>0</v>
      </c>
      <c r="J63" s="242">
        <f t="shared" si="19"/>
        <v>40</v>
      </c>
      <c r="K63" s="249">
        <f t="shared" si="21"/>
        <v>365</v>
      </c>
    </row>
    <row r="64" spans="1:11" ht="15.75" x14ac:dyDescent="0.25">
      <c r="A64" s="471">
        <v>14</v>
      </c>
      <c r="B64" s="392" t="s">
        <v>135</v>
      </c>
      <c r="C64" s="417" t="s">
        <v>136</v>
      </c>
      <c r="D64" s="472">
        <v>10</v>
      </c>
      <c r="E64" s="480">
        <v>70</v>
      </c>
      <c r="F64" s="204"/>
      <c r="G64" s="186"/>
      <c r="H64" s="206">
        <f t="shared" si="16"/>
        <v>0</v>
      </c>
      <c r="I64" s="207">
        <f t="shared" si="20"/>
        <v>0</v>
      </c>
      <c r="J64" s="242">
        <f t="shared" si="19"/>
        <v>10</v>
      </c>
      <c r="K64" s="249">
        <f t="shared" si="21"/>
        <v>70</v>
      </c>
    </row>
    <row r="65" spans="1:11" ht="15.75" x14ac:dyDescent="0.25">
      <c r="A65" s="471">
        <v>15</v>
      </c>
      <c r="B65" s="392" t="s">
        <v>137</v>
      </c>
      <c r="C65" s="417" t="s">
        <v>121</v>
      </c>
      <c r="D65" s="472">
        <v>15</v>
      </c>
      <c r="E65" s="480">
        <v>250</v>
      </c>
      <c r="F65" s="204"/>
      <c r="G65" s="186"/>
      <c r="H65" s="206">
        <f t="shared" si="16"/>
        <v>0</v>
      </c>
      <c r="I65" s="207">
        <f t="shared" si="20"/>
        <v>0</v>
      </c>
      <c r="J65" s="242">
        <f t="shared" si="19"/>
        <v>15</v>
      </c>
      <c r="K65" s="249">
        <f t="shared" si="21"/>
        <v>250</v>
      </c>
    </row>
    <row r="66" spans="1:11" ht="15.75" x14ac:dyDescent="0.25">
      <c r="A66" s="471">
        <v>16</v>
      </c>
      <c r="B66" s="392" t="s">
        <v>273</v>
      </c>
      <c r="C66" s="417" t="s">
        <v>136</v>
      </c>
      <c r="D66" s="472">
        <v>8</v>
      </c>
      <c r="E66" s="480">
        <v>265</v>
      </c>
      <c r="F66" s="204"/>
      <c r="G66" s="186"/>
      <c r="H66" s="206">
        <f t="shared" si="16"/>
        <v>0</v>
      </c>
      <c r="I66" s="207">
        <f t="shared" si="20"/>
        <v>0</v>
      </c>
      <c r="J66" s="242">
        <f t="shared" si="19"/>
        <v>8</v>
      </c>
      <c r="K66" s="249">
        <f t="shared" si="21"/>
        <v>265</v>
      </c>
    </row>
    <row r="67" spans="1:11" x14ac:dyDescent="0.25">
      <c r="A67" s="471">
        <v>17</v>
      </c>
      <c r="B67" s="432" t="s">
        <v>265</v>
      </c>
      <c r="C67" s="420" t="s">
        <v>10</v>
      </c>
      <c r="D67" s="483">
        <v>8</v>
      </c>
      <c r="E67" s="401">
        <v>130</v>
      </c>
      <c r="F67" s="210"/>
      <c r="G67" s="250"/>
      <c r="H67" s="212">
        <f t="shared" si="16"/>
        <v>0</v>
      </c>
      <c r="I67" s="207">
        <f t="shared" si="20"/>
        <v>0</v>
      </c>
      <c r="J67" s="244">
        <f t="shared" si="19"/>
        <v>8</v>
      </c>
      <c r="K67" s="249">
        <f t="shared" si="21"/>
        <v>130</v>
      </c>
    </row>
    <row r="68" spans="1:11" x14ac:dyDescent="0.25">
      <c r="A68" s="471">
        <v>18</v>
      </c>
      <c r="B68" s="432" t="s">
        <v>266</v>
      </c>
      <c r="C68" s="420" t="s">
        <v>10</v>
      </c>
      <c r="D68" s="483">
        <v>8</v>
      </c>
      <c r="E68" s="401">
        <v>115</v>
      </c>
      <c r="F68" s="210"/>
      <c r="G68" s="250"/>
      <c r="H68" s="212">
        <f t="shared" si="16"/>
        <v>0</v>
      </c>
      <c r="I68" s="207">
        <f t="shared" si="20"/>
        <v>0</v>
      </c>
      <c r="J68" s="244">
        <f t="shared" si="19"/>
        <v>8</v>
      </c>
      <c r="K68" s="249">
        <f t="shared" si="21"/>
        <v>115</v>
      </c>
    </row>
    <row r="69" spans="1:11" x14ac:dyDescent="0.25">
      <c r="A69" s="471">
        <v>19</v>
      </c>
      <c r="B69" s="432" t="s">
        <v>274</v>
      </c>
      <c r="C69" s="420" t="s">
        <v>10</v>
      </c>
      <c r="D69" s="483">
        <v>8</v>
      </c>
      <c r="E69" s="401">
        <v>440</v>
      </c>
      <c r="F69" s="210"/>
      <c r="G69" s="250"/>
      <c r="H69" s="212">
        <f t="shared" si="16"/>
        <v>0</v>
      </c>
      <c r="I69" s="207">
        <f t="shared" si="20"/>
        <v>0</v>
      </c>
      <c r="J69" s="244">
        <f t="shared" si="19"/>
        <v>8</v>
      </c>
      <c r="K69" s="249">
        <f t="shared" si="21"/>
        <v>440</v>
      </c>
    </row>
    <row r="70" spans="1:11" x14ac:dyDescent="0.25">
      <c r="A70" s="471">
        <v>20</v>
      </c>
      <c r="B70" s="432" t="s">
        <v>275</v>
      </c>
      <c r="C70" s="420" t="s">
        <v>10</v>
      </c>
      <c r="D70" s="483">
        <v>8</v>
      </c>
      <c r="E70" s="401">
        <v>240</v>
      </c>
      <c r="F70" s="210"/>
      <c r="G70" s="250"/>
      <c r="H70" s="212">
        <f t="shared" si="16"/>
        <v>0</v>
      </c>
      <c r="I70" s="207">
        <f t="shared" si="20"/>
        <v>0</v>
      </c>
      <c r="J70" s="244">
        <f t="shared" si="19"/>
        <v>8</v>
      </c>
      <c r="K70" s="249">
        <f t="shared" si="21"/>
        <v>240</v>
      </c>
    </row>
    <row r="71" spans="1:11" x14ac:dyDescent="0.25">
      <c r="A71" s="471">
        <v>21</v>
      </c>
      <c r="B71" s="432" t="s">
        <v>264</v>
      </c>
      <c r="C71" s="420" t="s">
        <v>10</v>
      </c>
      <c r="D71" s="483">
        <v>12</v>
      </c>
      <c r="E71" s="401">
        <v>200</v>
      </c>
      <c r="F71" s="210"/>
      <c r="G71" s="250"/>
      <c r="H71" s="212">
        <f>F71*G71</f>
        <v>0</v>
      </c>
      <c r="I71" s="207">
        <f>H71*1.25</f>
        <v>0</v>
      </c>
      <c r="J71" s="244">
        <f>D71-G71</f>
        <v>12</v>
      </c>
      <c r="K71" s="249">
        <f>E71-I71</f>
        <v>200</v>
      </c>
    </row>
    <row r="72" spans="1:11" x14ac:dyDescent="0.25">
      <c r="A72" s="473"/>
      <c r="B72" s="432"/>
      <c r="C72" s="420"/>
      <c r="D72" s="483"/>
      <c r="E72" s="401"/>
      <c r="F72" s="210"/>
      <c r="G72" s="250"/>
      <c r="H72" s="212"/>
      <c r="I72" s="207">
        <f t="shared" si="20"/>
        <v>0</v>
      </c>
      <c r="J72" s="244"/>
      <c r="K72" s="249">
        <f t="shared" si="21"/>
        <v>0</v>
      </c>
    </row>
    <row r="73" spans="1:11" ht="16.5" thickBot="1" x14ac:dyDescent="0.3">
      <c r="A73" s="484"/>
      <c r="B73" s="403"/>
      <c r="C73" s="476"/>
      <c r="D73" s="476"/>
      <c r="E73" s="405"/>
      <c r="F73" s="214"/>
      <c r="G73" s="251"/>
      <c r="H73" s="216">
        <f t="shared" si="16"/>
        <v>0</v>
      </c>
      <c r="I73" s="217">
        <f>H73*1.25</f>
        <v>0</v>
      </c>
      <c r="J73" s="230">
        <f t="shared" si="19"/>
        <v>0</v>
      </c>
      <c r="K73" s="253">
        <f>E73-I73</f>
        <v>0</v>
      </c>
    </row>
    <row r="74" spans="1:11" ht="16.5" thickBot="1" x14ac:dyDescent="0.3">
      <c r="A74" s="429"/>
      <c r="B74" s="429"/>
      <c r="C74" s="408">
        <v>322143</v>
      </c>
      <c r="D74" s="409" t="s">
        <v>180</v>
      </c>
      <c r="E74" s="435">
        <f>SUM(E51:E73)</f>
        <v>7510</v>
      </c>
      <c r="F74" s="163"/>
      <c r="G74" s="163"/>
      <c r="H74" s="232">
        <f>SUM(H51:H73)</f>
        <v>0</v>
      </c>
      <c r="I74" s="232">
        <f>SUM(I51:I73)</f>
        <v>0</v>
      </c>
      <c r="J74" s="163"/>
      <c r="K74" s="233">
        <f>SUM(K51:K73)</f>
        <v>7510</v>
      </c>
    </row>
  </sheetData>
  <mergeCells count="15">
    <mergeCell ref="A2:E2"/>
    <mergeCell ref="F2:H2"/>
    <mergeCell ref="J2:K2"/>
    <mergeCell ref="D3:D4"/>
    <mergeCell ref="E3:E4"/>
    <mergeCell ref="A48:E48"/>
    <mergeCell ref="F48:H48"/>
    <mergeCell ref="J48:K48"/>
    <mergeCell ref="D49:D50"/>
    <mergeCell ref="E49:E50"/>
    <mergeCell ref="F12:H12"/>
    <mergeCell ref="J12:K12"/>
    <mergeCell ref="D13:D14"/>
    <mergeCell ref="E13:E14"/>
    <mergeCell ref="A12:E12"/>
  </mergeCells>
  <phoneticPr fontId="4" type="noConversion"/>
  <pageMargins left="0.31496062992125984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S17" sqref="S17"/>
    </sheetView>
  </sheetViews>
  <sheetFormatPr defaultRowHeight="15" x14ac:dyDescent="0.25"/>
  <cols>
    <col min="1" max="1" width="4.5703125" style="164" customWidth="1"/>
    <col min="2" max="2" width="27.7109375" style="164" customWidth="1"/>
    <col min="3" max="3" width="10.7109375" style="164" customWidth="1"/>
    <col min="4" max="4" width="10.28515625" style="164" customWidth="1"/>
    <col min="5" max="5" width="14.28515625" style="164" customWidth="1"/>
    <col min="6" max="7" width="9.140625" style="164"/>
    <col min="8" max="9" width="14.140625" style="164" customWidth="1"/>
    <col min="10" max="10" width="10.140625" style="164" customWidth="1"/>
    <col min="11" max="11" width="14.140625" style="164" customWidth="1"/>
    <col min="12" max="16384" width="9.140625" style="164"/>
  </cols>
  <sheetData>
    <row r="1" spans="1:11" ht="15.75" thickBot="1" x14ac:dyDescent="0.3"/>
    <row r="2" spans="1:11" ht="15.75" thickBot="1" x14ac:dyDescent="0.3">
      <c r="A2" s="857" t="s">
        <v>339</v>
      </c>
      <c r="B2" s="858"/>
      <c r="C2" s="858"/>
      <c r="D2" s="858"/>
      <c r="E2" s="866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775" t="s">
        <v>2</v>
      </c>
      <c r="D3" s="860" t="s">
        <v>89</v>
      </c>
      <c r="E3" s="863" t="s">
        <v>92</v>
      </c>
      <c r="F3" s="196" t="s">
        <v>178</v>
      </c>
      <c r="G3" s="168" t="s">
        <v>179</v>
      </c>
      <c r="H3" s="169" t="s">
        <v>180</v>
      </c>
      <c r="I3" s="170" t="s">
        <v>180</v>
      </c>
      <c r="J3" s="222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776" t="s">
        <v>3</v>
      </c>
      <c r="D4" s="862"/>
      <c r="E4" s="865"/>
      <c r="F4" s="197" t="s">
        <v>10</v>
      </c>
      <c r="G4" s="174" t="s">
        <v>10</v>
      </c>
      <c r="H4" s="175" t="s">
        <v>183</v>
      </c>
      <c r="I4" s="176" t="s">
        <v>183</v>
      </c>
      <c r="J4" s="223" t="s">
        <v>10</v>
      </c>
      <c r="K4" s="178" t="s">
        <v>183</v>
      </c>
    </row>
    <row r="5" spans="1:11" ht="26.25" customHeight="1" x14ac:dyDescent="0.25">
      <c r="A5" s="477">
        <v>1</v>
      </c>
      <c r="B5" s="412" t="s">
        <v>195</v>
      </c>
      <c r="C5" s="413" t="s">
        <v>10</v>
      </c>
      <c r="D5" s="414">
        <v>50</v>
      </c>
      <c r="E5" s="415">
        <v>720</v>
      </c>
      <c r="F5" s="204"/>
      <c r="G5" s="186"/>
      <c r="H5" s="206">
        <f t="shared" ref="H5:H8" si="0">F5*G5</f>
        <v>0</v>
      </c>
      <c r="I5" s="207">
        <f>H5*1.25</f>
        <v>0</v>
      </c>
      <c r="J5" s="208">
        <f>D5-G5</f>
        <v>50</v>
      </c>
      <c r="K5" s="249">
        <f>E5-I5</f>
        <v>720</v>
      </c>
    </row>
    <row r="6" spans="1:11" ht="15.75" x14ac:dyDescent="0.25">
      <c r="A6" s="473">
        <v>2</v>
      </c>
      <c r="B6" s="399" t="s">
        <v>262</v>
      </c>
      <c r="C6" s="474" t="s">
        <v>10</v>
      </c>
      <c r="D6" s="400">
        <v>600</v>
      </c>
      <c r="E6" s="422">
        <v>6600</v>
      </c>
      <c r="F6" s="210"/>
      <c r="G6" s="250"/>
      <c r="H6" s="206">
        <f>F6*G6</f>
        <v>0</v>
      </c>
      <c r="I6" s="207">
        <f t="shared" ref="I6:I7" si="1">H6*1.25</f>
        <v>0</v>
      </c>
      <c r="J6" s="208">
        <f>D6-G6</f>
        <v>600</v>
      </c>
      <c r="K6" s="249">
        <f t="shared" ref="K6:K7" si="2">E6-I6</f>
        <v>6600</v>
      </c>
    </row>
    <row r="7" spans="1:11" ht="15.75" x14ac:dyDescent="0.25">
      <c r="A7" s="473"/>
      <c r="B7" s="399"/>
      <c r="C7" s="474"/>
      <c r="D7" s="400"/>
      <c r="E7" s="422"/>
      <c r="F7" s="210"/>
      <c r="G7" s="250"/>
      <c r="H7" s="212"/>
      <c r="I7" s="207">
        <f t="shared" si="1"/>
        <v>0</v>
      </c>
      <c r="J7" s="213"/>
      <c r="K7" s="249">
        <f t="shared" si="2"/>
        <v>0</v>
      </c>
    </row>
    <row r="8" spans="1:11" ht="16.5" thickBot="1" x14ac:dyDescent="0.3">
      <c r="A8" s="475"/>
      <c r="B8" s="403"/>
      <c r="C8" s="476"/>
      <c r="D8" s="404"/>
      <c r="E8" s="427"/>
      <c r="F8" s="214"/>
      <c r="G8" s="251"/>
      <c r="H8" s="216">
        <f t="shared" si="0"/>
        <v>0</v>
      </c>
      <c r="I8" s="217">
        <f>H8*1.25</f>
        <v>0</v>
      </c>
      <c r="J8" s="254">
        <f>D8-G8</f>
        <v>0</v>
      </c>
      <c r="K8" s="253">
        <f>E8-I8</f>
        <v>0</v>
      </c>
    </row>
    <row r="9" spans="1:11" ht="16.5" thickBot="1" x14ac:dyDescent="0.3">
      <c r="A9" s="429"/>
      <c r="B9" s="429"/>
      <c r="C9" s="408">
        <v>322161</v>
      </c>
      <c r="D9" s="409" t="s">
        <v>180</v>
      </c>
      <c r="E9" s="410">
        <f>SUM(E5:E8)</f>
        <v>7320</v>
      </c>
      <c r="F9" s="163"/>
      <c r="G9" s="163"/>
      <c r="H9" s="193">
        <f>SUM(H5:H8)</f>
        <v>0</v>
      </c>
      <c r="I9" s="193">
        <f>SUM(I5:I8)</f>
        <v>0</v>
      </c>
      <c r="J9" s="163"/>
      <c r="K9" s="194">
        <f>SUM(K5:K8)</f>
        <v>7320</v>
      </c>
    </row>
    <row r="11" spans="1:11" ht="15.75" thickBot="1" x14ac:dyDescent="0.3"/>
    <row r="12" spans="1:11" ht="15.75" thickBot="1" x14ac:dyDescent="0.3">
      <c r="A12" s="857" t="s">
        <v>340</v>
      </c>
      <c r="B12" s="858"/>
      <c r="C12" s="858"/>
      <c r="D12" s="858"/>
      <c r="E12" s="866"/>
      <c r="F12" s="851" t="s">
        <v>309</v>
      </c>
      <c r="G12" s="852"/>
      <c r="H12" s="853"/>
      <c r="I12" s="166" t="s">
        <v>310</v>
      </c>
      <c r="J12" s="842" t="s">
        <v>185</v>
      </c>
      <c r="K12" s="843"/>
    </row>
    <row r="13" spans="1:11" ht="17.25" customHeight="1" x14ac:dyDescent="0.25">
      <c r="A13" s="781" t="s">
        <v>0</v>
      </c>
      <c r="B13" s="782"/>
      <c r="C13" s="782" t="s">
        <v>2</v>
      </c>
      <c r="D13" s="873" t="s">
        <v>89</v>
      </c>
      <c r="E13" s="875" t="s">
        <v>92</v>
      </c>
      <c r="F13" s="196" t="s">
        <v>178</v>
      </c>
      <c r="G13" s="168" t="s">
        <v>179</v>
      </c>
      <c r="H13" s="169" t="s">
        <v>180</v>
      </c>
      <c r="I13" s="170" t="s">
        <v>180</v>
      </c>
      <c r="J13" s="222" t="s">
        <v>182</v>
      </c>
      <c r="K13" s="172" t="s">
        <v>182</v>
      </c>
    </row>
    <row r="14" spans="1:11" ht="21.75" customHeight="1" thickBot="1" x14ac:dyDescent="0.3">
      <c r="A14" s="783" t="s">
        <v>1</v>
      </c>
      <c r="B14" s="780" t="s">
        <v>630</v>
      </c>
      <c r="C14" s="780" t="s">
        <v>3</v>
      </c>
      <c r="D14" s="874"/>
      <c r="E14" s="876"/>
      <c r="F14" s="197" t="s">
        <v>10</v>
      </c>
      <c r="G14" s="174" t="s">
        <v>10</v>
      </c>
      <c r="H14" s="175" t="s">
        <v>183</v>
      </c>
      <c r="I14" s="176" t="s">
        <v>183</v>
      </c>
      <c r="J14" s="223" t="s">
        <v>10</v>
      </c>
      <c r="K14" s="178" t="s">
        <v>183</v>
      </c>
    </row>
    <row r="15" spans="1:11" ht="15.75" x14ac:dyDescent="0.25">
      <c r="A15" s="477">
        <v>1</v>
      </c>
      <c r="B15" s="412" t="s">
        <v>116</v>
      </c>
      <c r="C15" s="478" t="s">
        <v>10</v>
      </c>
      <c r="D15" s="414">
        <v>25</v>
      </c>
      <c r="E15" s="415">
        <v>1000</v>
      </c>
      <c r="F15" s="204"/>
      <c r="G15" s="186"/>
      <c r="H15" s="206">
        <f t="shared" ref="H15" si="3">F15*G15</f>
        <v>0</v>
      </c>
      <c r="I15" s="207">
        <f t="shared" ref="I15" si="4">H15*1.25</f>
        <v>0</v>
      </c>
      <c r="J15" s="242">
        <f t="shared" ref="J15" si="5">D15-G15</f>
        <v>25</v>
      </c>
      <c r="K15" s="249">
        <f t="shared" ref="K15" si="6">E15-I15</f>
        <v>1000</v>
      </c>
    </row>
    <row r="16" spans="1:11" ht="16.5" thickBot="1" x14ac:dyDescent="0.3">
      <c r="A16" s="475"/>
      <c r="B16" s="403"/>
      <c r="C16" s="476"/>
      <c r="D16" s="404"/>
      <c r="E16" s="427"/>
      <c r="F16" s="214"/>
      <c r="G16" s="251"/>
      <c r="H16" s="216">
        <f t="shared" ref="H16" si="7">F16*G16</f>
        <v>0</v>
      </c>
      <c r="I16" s="217">
        <f>H16*1.25</f>
        <v>0</v>
      </c>
      <c r="J16" s="245">
        <f t="shared" ref="J16" si="8">D16-G16</f>
        <v>0</v>
      </c>
      <c r="K16" s="252">
        <f>E16-I16</f>
        <v>0</v>
      </c>
    </row>
    <row r="17" spans="1:11" ht="16.5" thickBot="1" x14ac:dyDescent="0.3">
      <c r="A17" s="429"/>
      <c r="B17" s="429"/>
      <c r="C17" s="408">
        <v>322162</v>
      </c>
      <c r="D17" s="409" t="s">
        <v>180</v>
      </c>
      <c r="E17" s="410">
        <f>SUM(E15:E16)</f>
        <v>1000</v>
      </c>
      <c r="F17" s="163"/>
      <c r="G17" s="163"/>
      <c r="H17" s="193">
        <f>SUM(H15:H16)</f>
        <v>0</v>
      </c>
      <c r="I17" s="193">
        <f>SUM(I15:I16)</f>
        <v>0</v>
      </c>
      <c r="J17" s="163"/>
      <c r="K17" s="194">
        <f>SUM(K15:K16)</f>
        <v>1000</v>
      </c>
    </row>
  </sheetData>
  <mergeCells count="10">
    <mergeCell ref="F2:H2"/>
    <mergeCell ref="J2:K2"/>
    <mergeCell ref="D3:D4"/>
    <mergeCell ref="E3:E4"/>
    <mergeCell ref="A2:E2"/>
    <mergeCell ref="A12:E12"/>
    <mergeCell ref="F12:H12"/>
    <mergeCell ref="J12:K12"/>
    <mergeCell ref="D13:D14"/>
    <mergeCell ref="E13:E14"/>
  </mergeCells>
  <phoneticPr fontId="4" type="noConversion"/>
  <pageMargins left="0.51181102362204722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35" sqref="E35"/>
    </sheetView>
  </sheetViews>
  <sheetFormatPr defaultRowHeight="15" x14ac:dyDescent="0.25"/>
  <cols>
    <col min="1" max="1" width="3.7109375" style="165" customWidth="1"/>
    <col min="2" max="2" width="26.28515625" style="164" customWidth="1"/>
    <col min="3" max="3" width="10.7109375" style="164" customWidth="1"/>
    <col min="4" max="4" width="11.42578125" style="164" customWidth="1"/>
    <col min="5" max="5" width="12.42578125" style="164" customWidth="1"/>
    <col min="6" max="6" width="8.85546875" style="164" customWidth="1"/>
    <col min="7" max="7" width="8.28515625" style="164" customWidth="1"/>
    <col min="8" max="8" width="14.28515625" style="164" customWidth="1"/>
    <col min="9" max="9" width="12.5703125" style="164" customWidth="1"/>
    <col min="10" max="10" width="9.85546875" style="164" customWidth="1"/>
    <col min="11" max="11" width="11.7109375" style="164" customWidth="1"/>
    <col min="12" max="16384" width="9.140625" style="164"/>
  </cols>
  <sheetData>
    <row r="1" spans="1:11" ht="15.75" thickBot="1" x14ac:dyDescent="0.3"/>
    <row r="2" spans="1:11" ht="19.5" customHeight="1" thickBot="1" x14ac:dyDescent="0.3">
      <c r="A2" s="854" t="s">
        <v>341</v>
      </c>
      <c r="B2" s="855"/>
      <c r="C2" s="855"/>
      <c r="D2" s="855"/>
      <c r="E2" s="877"/>
      <c r="F2" s="851" t="s">
        <v>309</v>
      </c>
      <c r="G2" s="852"/>
      <c r="H2" s="853"/>
      <c r="I2" s="166" t="s">
        <v>310</v>
      </c>
      <c r="J2" s="842" t="s">
        <v>185</v>
      </c>
      <c r="K2" s="843"/>
    </row>
    <row r="3" spans="1:11" ht="17.25" customHeight="1" x14ac:dyDescent="0.25">
      <c r="A3" s="381" t="s">
        <v>0</v>
      </c>
      <c r="B3" s="775"/>
      <c r="C3" s="775" t="s">
        <v>2</v>
      </c>
      <c r="D3" s="846" t="s">
        <v>89</v>
      </c>
      <c r="E3" s="844" t="s">
        <v>181</v>
      </c>
      <c r="F3" s="196" t="s">
        <v>178</v>
      </c>
      <c r="G3" s="170" t="s">
        <v>179</v>
      </c>
      <c r="H3" s="255" t="s">
        <v>180</v>
      </c>
      <c r="I3" s="169" t="s">
        <v>180</v>
      </c>
      <c r="J3" s="171" t="s">
        <v>182</v>
      </c>
      <c r="K3" s="172" t="s">
        <v>182</v>
      </c>
    </row>
    <row r="4" spans="1:11" ht="21.75" customHeight="1" thickBot="1" x14ac:dyDescent="0.3">
      <c r="A4" s="384" t="s">
        <v>1</v>
      </c>
      <c r="B4" s="780" t="s">
        <v>630</v>
      </c>
      <c r="C4" s="776" t="s">
        <v>3</v>
      </c>
      <c r="D4" s="847"/>
      <c r="E4" s="845"/>
      <c r="F4" s="197" t="s">
        <v>10</v>
      </c>
      <c r="G4" s="176" t="s">
        <v>10</v>
      </c>
      <c r="H4" s="256" t="s">
        <v>183</v>
      </c>
      <c r="I4" s="175" t="s">
        <v>183</v>
      </c>
      <c r="J4" s="177" t="s">
        <v>10</v>
      </c>
      <c r="K4" s="178" t="s">
        <v>183</v>
      </c>
    </row>
    <row r="5" spans="1:11" ht="15.75" customHeight="1" x14ac:dyDescent="0.25">
      <c r="A5" s="784">
        <v>1</v>
      </c>
      <c r="B5" s="785" t="s">
        <v>220</v>
      </c>
      <c r="C5" s="413" t="s">
        <v>113</v>
      </c>
      <c r="D5" s="441">
        <v>100</v>
      </c>
      <c r="E5" s="479">
        <v>275</v>
      </c>
      <c r="F5" s="224"/>
      <c r="G5" s="257"/>
      <c r="H5" s="182">
        <f t="shared" ref="H5:H7" si="0">F5*G5</f>
        <v>0</v>
      </c>
      <c r="I5" s="182">
        <f>H5*1.25</f>
        <v>0</v>
      </c>
      <c r="J5" s="183">
        <f>D5-G5</f>
        <v>100</v>
      </c>
      <c r="K5" s="184">
        <f>E5-I5</f>
        <v>275</v>
      </c>
    </row>
    <row r="6" spans="1:11" ht="15.75" customHeight="1" x14ac:dyDescent="0.25">
      <c r="A6" s="488">
        <v>2</v>
      </c>
      <c r="B6" s="396" t="s">
        <v>221</v>
      </c>
      <c r="C6" s="417" t="s">
        <v>113</v>
      </c>
      <c r="D6" s="445">
        <v>200</v>
      </c>
      <c r="E6" s="401">
        <v>1125</v>
      </c>
      <c r="F6" s="224"/>
      <c r="G6" s="257"/>
      <c r="H6" s="182">
        <f t="shared" si="0"/>
        <v>0</v>
      </c>
      <c r="I6" s="182">
        <f>H6*1.25</f>
        <v>0</v>
      </c>
      <c r="J6" s="183">
        <f>D6-G6</f>
        <v>200</v>
      </c>
      <c r="K6" s="184">
        <f>E6-I6</f>
        <v>1125</v>
      </c>
    </row>
    <row r="7" spans="1:11" ht="15.75" customHeight="1" thickBot="1" x14ac:dyDescent="0.3">
      <c r="A7" s="423"/>
      <c r="B7" s="424"/>
      <c r="C7" s="425"/>
      <c r="D7" s="426"/>
      <c r="E7" s="405"/>
      <c r="F7" s="259"/>
      <c r="G7" s="260"/>
      <c r="H7" s="190">
        <f t="shared" si="0"/>
        <v>0</v>
      </c>
      <c r="I7" s="190">
        <f>H7*1.25</f>
        <v>0</v>
      </c>
      <c r="J7" s="191">
        <f>D7-G7</f>
        <v>0</v>
      </c>
      <c r="K7" s="192">
        <f>E7-I7</f>
        <v>0</v>
      </c>
    </row>
    <row r="8" spans="1:11" ht="21.75" customHeight="1" thickBot="1" x14ac:dyDescent="0.3">
      <c r="A8" s="428"/>
      <c r="B8" s="429"/>
      <c r="C8" s="408">
        <v>322191</v>
      </c>
      <c r="D8" s="409" t="s">
        <v>180</v>
      </c>
      <c r="E8" s="410">
        <f>SUM(E5:E7)</f>
        <v>1400</v>
      </c>
      <c r="H8" s="193">
        <f>SUM(H5:H7)</f>
        <v>0</v>
      </c>
      <c r="I8" s="193">
        <f>SUM(I5:I7)</f>
        <v>0</v>
      </c>
      <c r="K8" s="194">
        <f>SUM(K5:K7)</f>
        <v>1400</v>
      </c>
    </row>
    <row r="10" spans="1:11" ht="15.75" thickBot="1" x14ac:dyDescent="0.3"/>
    <row r="11" spans="1:11" ht="19.5" customHeight="1" thickBot="1" x14ac:dyDescent="0.3">
      <c r="A11" s="854" t="s">
        <v>342</v>
      </c>
      <c r="B11" s="855"/>
      <c r="C11" s="855"/>
      <c r="D11" s="855"/>
      <c r="E11" s="877"/>
      <c r="F11" s="851" t="s">
        <v>309</v>
      </c>
      <c r="G11" s="852"/>
      <c r="H11" s="853"/>
      <c r="I11" s="166" t="s">
        <v>310</v>
      </c>
      <c r="J11" s="842" t="s">
        <v>185</v>
      </c>
      <c r="K11" s="843"/>
    </row>
    <row r="12" spans="1:11" ht="17.25" customHeight="1" x14ac:dyDescent="0.25">
      <c r="A12" s="381" t="s">
        <v>0</v>
      </c>
      <c r="B12" s="775"/>
      <c r="C12" s="775" t="s">
        <v>2</v>
      </c>
      <c r="D12" s="846" t="s">
        <v>89</v>
      </c>
      <c r="E12" s="844" t="s">
        <v>181</v>
      </c>
      <c r="F12" s="196" t="s">
        <v>178</v>
      </c>
      <c r="G12" s="170" t="s">
        <v>179</v>
      </c>
      <c r="H12" s="255" t="s">
        <v>180</v>
      </c>
      <c r="I12" s="169" t="s">
        <v>180</v>
      </c>
      <c r="J12" s="171" t="s">
        <v>182</v>
      </c>
      <c r="K12" s="172" t="s">
        <v>182</v>
      </c>
    </row>
    <row r="13" spans="1:11" ht="21.75" customHeight="1" thickBot="1" x14ac:dyDescent="0.3">
      <c r="A13" s="384" t="s">
        <v>1</v>
      </c>
      <c r="B13" s="780" t="s">
        <v>630</v>
      </c>
      <c r="C13" s="776" t="s">
        <v>3</v>
      </c>
      <c r="D13" s="847"/>
      <c r="E13" s="845"/>
      <c r="F13" s="197" t="s">
        <v>10</v>
      </c>
      <c r="G13" s="176" t="s">
        <v>10</v>
      </c>
      <c r="H13" s="256" t="s">
        <v>183</v>
      </c>
      <c r="I13" s="175" t="s">
        <v>183</v>
      </c>
      <c r="J13" s="177" t="s">
        <v>10</v>
      </c>
      <c r="K13" s="178" t="s">
        <v>183</v>
      </c>
    </row>
    <row r="14" spans="1:11" ht="15.75" customHeight="1" x14ac:dyDescent="0.25">
      <c r="A14" s="784">
        <v>1</v>
      </c>
      <c r="B14" s="785" t="s">
        <v>520</v>
      </c>
      <c r="C14" s="413" t="s">
        <v>10</v>
      </c>
      <c r="D14" s="441">
        <v>8</v>
      </c>
      <c r="E14" s="479">
        <v>800</v>
      </c>
      <c r="F14" s="198"/>
      <c r="G14" s="261"/>
      <c r="H14" s="182">
        <f t="shared" ref="H14:H15" si="1">F14*G14</f>
        <v>0</v>
      </c>
      <c r="I14" s="182">
        <f>H14*1.25</f>
        <v>0</v>
      </c>
      <c r="J14" s="183">
        <f>D14-G14</f>
        <v>8</v>
      </c>
      <c r="K14" s="184">
        <f>E14-I14</f>
        <v>800</v>
      </c>
    </row>
    <row r="15" spans="1:11" ht="15.75" customHeight="1" x14ac:dyDescent="0.25">
      <c r="A15" s="488">
        <v>2</v>
      </c>
      <c r="B15" s="396" t="s">
        <v>521</v>
      </c>
      <c r="C15" s="417" t="s">
        <v>10</v>
      </c>
      <c r="D15" s="445">
        <v>8</v>
      </c>
      <c r="E15" s="401">
        <v>800</v>
      </c>
      <c r="F15" s="224"/>
      <c r="G15" s="257"/>
      <c r="H15" s="182">
        <f t="shared" si="1"/>
        <v>0</v>
      </c>
      <c r="I15" s="182">
        <f>H15*1.25</f>
        <v>0</v>
      </c>
      <c r="J15" s="183">
        <f>D15-G15</f>
        <v>8</v>
      </c>
      <c r="K15" s="184">
        <f>E15-I15</f>
        <v>800</v>
      </c>
    </row>
    <row r="16" spans="1:11" ht="15.75" customHeight="1" thickBot="1" x14ac:dyDescent="0.3">
      <c r="A16" s="423"/>
      <c r="B16" s="424"/>
      <c r="C16" s="425"/>
      <c r="D16" s="426"/>
      <c r="E16" s="405"/>
      <c r="F16" s="259"/>
      <c r="G16" s="260"/>
      <c r="H16" s="190">
        <f t="shared" ref="H16" si="2">F16*G16</f>
        <v>0</v>
      </c>
      <c r="I16" s="190">
        <f>H16*1.25</f>
        <v>0</v>
      </c>
      <c r="J16" s="191">
        <f>D16-G16</f>
        <v>0</v>
      </c>
      <c r="K16" s="192">
        <f>E16-I16</f>
        <v>0</v>
      </c>
    </row>
    <row r="17" spans="1:11" ht="21.75" customHeight="1" thickBot="1" x14ac:dyDescent="0.3">
      <c r="A17" s="428"/>
      <c r="B17" s="429"/>
      <c r="C17" s="408">
        <v>322192</v>
      </c>
      <c r="D17" s="409" t="s">
        <v>180</v>
      </c>
      <c r="E17" s="410">
        <f>SUM(E14:E16)</f>
        <v>1600</v>
      </c>
      <c r="H17" s="193">
        <f>SUM(H14:H16)</f>
        <v>0</v>
      </c>
      <c r="I17" s="193">
        <f>SUM(I14:I16)</f>
        <v>0</v>
      </c>
      <c r="K17" s="194">
        <f>SUM(K14:K16)</f>
        <v>1600</v>
      </c>
    </row>
    <row r="18" spans="1:11" ht="15.75" thickBot="1" x14ac:dyDescent="0.3"/>
    <row r="19" spans="1:11" ht="19.5" customHeight="1" thickBot="1" x14ac:dyDescent="0.3">
      <c r="A19" s="854" t="s">
        <v>343</v>
      </c>
      <c r="B19" s="855"/>
      <c r="C19" s="855"/>
      <c r="D19" s="855"/>
      <c r="E19" s="877"/>
      <c r="F19" s="851" t="s">
        <v>309</v>
      </c>
      <c r="G19" s="852"/>
      <c r="H19" s="853"/>
      <c r="I19" s="166" t="s">
        <v>310</v>
      </c>
      <c r="J19" s="842" t="s">
        <v>185</v>
      </c>
      <c r="K19" s="843"/>
    </row>
    <row r="20" spans="1:11" ht="17.25" customHeight="1" x14ac:dyDescent="0.25">
      <c r="A20" s="381" t="s">
        <v>0</v>
      </c>
      <c r="B20" s="775"/>
      <c r="C20" s="775" t="s">
        <v>2</v>
      </c>
      <c r="D20" s="846" t="s">
        <v>89</v>
      </c>
      <c r="E20" s="844" t="s">
        <v>181</v>
      </c>
      <c r="F20" s="196" t="s">
        <v>178</v>
      </c>
      <c r="G20" s="168" t="s">
        <v>179</v>
      </c>
      <c r="H20" s="169" t="s">
        <v>180</v>
      </c>
      <c r="I20" s="169" t="s">
        <v>180</v>
      </c>
      <c r="J20" s="171" t="s">
        <v>182</v>
      </c>
      <c r="K20" s="172" t="s">
        <v>182</v>
      </c>
    </row>
    <row r="21" spans="1:11" ht="21.75" customHeight="1" thickBot="1" x14ac:dyDescent="0.3">
      <c r="A21" s="384" t="s">
        <v>1</v>
      </c>
      <c r="B21" s="780" t="s">
        <v>630</v>
      </c>
      <c r="C21" s="776" t="s">
        <v>3</v>
      </c>
      <c r="D21" s="847"/>
      <c r="E21" s="845"/>
      <c r="F21" s="197" t="s">
        <v>10</v>
      </c>
      <c r="G21" s="174" t="s">
        <v>10</v>
      </c>
      <c r="H21" s="175" t="s">
        <v>183</v>
      </c>
      <c r="I21" s="175" t="s">
        <v>183</v>
      </c>
      <c r="J21" s="177" t="s">
        <v>10</v>
      </c>
      <c r="K21" s="178" t="s">
        <v>183</v>
      </c>
    </row>
    <row r="22" spans="1:11" ht="15.75" customHeight="1" x14ac:dyDescent="0.25">
      <c r="A22" s="784">
        <v>1</v>
      </c>
      <c r="B22" s="785" t="s">
        <v>443</v>
      </c>
      <c r="C22" s="413" t="s">
        <v>10</v>
      </c>
      <c r="D22" s="441">
        <v>3</v>
      </c>
      <c r="E22" s="479">
        <v>55</v>
      </c>
      <c r="F22" s="198"/>
      <c r="G22" s="261"/>
      <c r="H22" s="182">
        <f t="shared" ref="H22" si="3">F22*G22</f>
        <v>0</v>
      </c>
      <c r="I22" s="182">
        <f>H22*1.25</f>
        <v>0</v>
      </c>
      <c r="J22" s="183">
        <f>D22-G22</f>
        <v>3</v>
      </c>
      <c r="K22" s="184">
        <f>E22-I22</f>
        <v>55</v>
      </c>
    </row>
    <row r="23" spans="1:11" ht="15.75" customHeight="1" x14ac:dyDescent="0.25">
      <c r="A23" s="488">
        <v>2</v>
      </c>
      <c r="B23" s="396" t="s">
        <v>444</v>
      </c>
      <c r="C23" s="417" t="s">
        <v>10</v>
      </c>
      <c r="D23" s="445">
        <v>5</v>
      </c>
      <c r="E23" s="401">
        <v>40</v>
      </c>
      <c r="F23" s="224"/>
      <c r="G23" s="257"/>
      <c r="H23" s="182">
        <f t="shared" ref="H23:H28" si="4">F23*G23</f>
        <v>0</v>
      </c>
      <c r="I23" s="182">
        <f t="shared" ref="I23:I28" si="5">H23*1.25</f>
        <v>0</v>
      </c>
      <c r="J23" s="183">
        <f t="shared" ref="J23:J28" si="6">D23-G23</f>
        <v>5</v>
      </c>
      <c r="K23" s="184">
        <f t="shared" ref="K23:K28" si="7">E23-I23</f>
        <v>40</v>
      </c>
    </row>
    <row r="24" spans="1:11" ht="15.75" customHeight="1" x14ac:dyDescent="0.25">
      <c r="A24" s="488">
        <v>3</v>
      </c>
      <c r="B24" s="396" t="s">
        <v>619</v>
      </c>
      <c r="C24" s="417" t="s">
        <v>10</v>
      </c>
      <c r="D24" s="445">
        <v>5</v>
      </c>
      <c r="E24" s="401">
        <v>30</v>
      </c>
      <c r="F24" s="224"/>
      <c r="G24" s="257"/>
      <c r="H24" s="182">
        <f t="shared" ref="H24:H25" si="8">F24*G24</f>
        <v>0</v>
      </c>
      <c r="I24" s="182">
        <f t="shared" ref="I24:I25" si="9">H24*1.25</f>
        <v>0</v>
      </c>
      <c r="J24" s="183">
        <f t="shared" ref="J24:J25" si="10">D24-G24</f>
        <v>5</v>
      </c>
      <c r="K24" s="184">
        <f t="shared" ref="K24:K25" si="11">E24-I24</f>
        <v>30</v>
      </c>
    </row>
    <row r="25" spans="1:11" ht="15.75" customHeight="1" x14ac:dyDescent="0.25">
      <c r="A25" s="488">
        <v>3</v>
      </c>
      <c r="B25" s="396" t="s">
        <v>620</v>
      </c>
      <c r="C25" s="417" t="s">
        <v>10</v>
      </c>
      <c r="D25" s="445">
        <v>5</v>
      </c>
      <c r="E25" s="401">
        <v>25</v>
      </c>
      <c r="F25" s="224"/>
      <c r="G25" s="257"/>
      <c r="H25" s="182">
        <f t="shared" si="8"/>
        <v>0</v>
      </c>
      <c r="I25" s="182">
        <f t="shared" si="9"/>
        <v>0</v>
      </c>
      <c r="J25" s="183">
        <f t="shared" si="10"/>
        <v>5</v>
      </c>
      <c r="K25" s="184">
        <f t="shared" si="11"/>
        <v>25</v>
      </c>
    </row>
    <row r="26" spans="1:11" ht="15.75" customHeight="1" x14ac:dyDescent="0.25">
      <c r="A26" s="488">
        <v>4</v>
      </c>
      <c r="B26" s="396" t="s">
        <v>446</v>
      </c>
      <c r="C26" s="417" t="s">
        <v>10</v>
      </c>
      <c r="D26" s="445">
        <v>5</v>
      </c>
      <c r="E26" s="401">
        <v>30</v>
      </c>
      <c r="F26" s="224"/>
      <c r="G26" s="257"/>
      <c r="H26" s="182">
        <f>F26*G26</f>
        <v>0</v>
      </c>
      <c r="I26" s="182">
        <f>H26*1.25</f>
        <v>0</v>
      </c>
      <c r="J26" s="183">
        <f>D26-G26</f>
        <v>5</v>
      </c>
      <c r="K26" s="184">
        <f>E26-I26</f>
        <v>30</v>
      </c>
    </row>
    <row r="27" spans="1:11" ht="15.75" customHeight="1" x14ac:dyDescent="0.25">
      <c r="A27" s="488">
        <v>4</v>
      </c>
      <c r="B27" s="396" t="s">
        <v>621</v>
      </c>
      <c r="C27" s="417" t="s">
        <v>10</v>
      </c>
      <c r="D27" s="445">
        <v>5</v>
      </c>
      <c r="E27" s="401">
        <v>50</v>
      </c>
      <c r="F27" s="224"/>
      <c r="G27" s="257"/>
      <c r="H27" s="182">
        <f>F27*G27</f>
        <v>0</v>
      </c>
      <c r="I27" s="182">
        <f>H27*1.25</f>
        <v>0</v>
      </c>
      <c r="J27" s="183">
        <f>D27-G27</f>
        <v>5</v>
      </c>
      <c r="K27" s="184">
        <f>E27-I27</f>
        <v>50</v>
      </c>
    </row>
    <row r="28" spans="1:11" ht="15.75" customHeight="1" x14ac:dyDescent="0.25">
      <c r="A28" s="488">
        <v>3</v>
      </c>
      <c r="B28" s="396" t="s">
        <v>445</v>
      </c>
      <c r="C28" s="417" t="s">
        <v>10</v>
      </c>
      <c r="D28" s="445">
        <v>5</v>
      </c>
      <c r="E28" s="401">
        <v>70</v>
      </c>
      <c r="F28" s="224"/>
      <c r="G28" s="257"/>
      <c r="H28" s="182">
        <f t="shared" si="4"/>
        <v>0</v>
      </c>
      <c r="I28" s="182">
        <f t="shared" si="5"/>
        <v>0</v>
      </c>
      <c r="J28" s="183">
        <f t="shared" si="6"/>
        <v>5</v>
      </c>
      <c r="K28" s="184">
        <f t="shared" si="7"/>
        <v>70</v>
      </c>
    </row>
    <row r="29" spans="1:11" ht="15.75" customHeight="1" thickBot="1" x14ac:dyDescent="0.3">
      <c r="A29" s="423"/>
      <c r="B29" s="424"/>
      <c r="C29" s="425"/>
      <c r="D29" s="426"/>
      <c r="E29" s="405"/>
      <c r="F29" s="259"/>
      <c r="G29" s="260"/>
      <c r="H29" s="190">
        <f t="shared" ref="H29" si="12">F29*G29</f>
        <v>0</v>
      </c>
      <c r="I29" s="190">
        <f>H29*1.25</f>
        <v>0</v>
      </c>
      <c r="J29" s="191">
        <f>D29-G29</f>
        <v>0</v>
      </c>
      <c r="K29" s="192">
        <f>E29-I29</f>
        <v>0</v>
      </c>
    </row>
    <row r="30" spans="1:11" ht="21.75" customHeight="1" thickBot="1" x14ac:dyDescent="0.3">
      <c r="A30" s="428"/>
      <c r="B30" s="429"/>
      <c r="C30" s="408">
        <v>322193</v>
      </c>
      <c r="D30" s="409" t="s">
        <v>180</v>
      </c>
      <c r="E30" s="410">
        <f>SUM(E22:E29)</f>
        <v>300</v>
      </c>
      <c r="H30" s="193">
        <f>SUM(H22:H29)</f>
        <v>0</v>
      </c>
      <c r="I30" s="193">
        <f>SUM(I22:I29)</f>
        <v>0</v>
      </c>
      <c r="K30" s="194">
        <f>SUM(K22:K29)</f>
        <v>300</v>
      </c>
    </row>
  </sheetData>
  <mergeCells count="15">
    <mergeCell ref="A2:E2"/>
    <mergeCell ref="F2:H2"/>
    <mergeCell ref="J2:K2"/>
    <mergeCell ref="D3:D4"/>
    <mergeCell ref="E3:E4"/>
    <mergeCell ref="A11:E11"/>
    <mergeCell ref="F11:H11"/>
    <mergeCell ref="J11:K11"/>
    <mergeCell ref="D12:D13"/>
    <mergeCell ref="E12:E13"/>
    <mergeCell ref="A19:E19"/>
    <mergeCell ref="F19:H19"/>
    <mergeCell ref="J19:K19"/>
    <mergeCell ref="D20:D21"/>
    <mergeCell ref="E20:E21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28</vt:i4>
      </vt:variant>
    </vt:vector>
  </HeadingPairs>
  <TitlesOfParts>
    <vt:vector size="28" baseType="lpstr">
      <vt:lpstr>2016</vt:lpstr>
      <vt:lpstr>PoMa</vt:lpstr>
      <vt:lpstr>Pap</vt:lpstr>
      <vt:lpstr>TiTo</vt:lpstr>
      <vt:lpstr>PeDo</vt:lpstr>
      <vt:lpstr>Lit</vt:lpstr>
      <vt:lpstr>ČiOd</vt:lpstr>
      <vt:lpstr>HiPo</vt:lpstr>
      <vt:lpstr>OstM</vt:lpstr>
      <vt:lpstr>Nam</vt:lpstr>
      <vt:lpstr>ElEn</vt:lpstr>
      <vt:lpstr>PoGo</vt:lpstr>
      <vt:lpstr>MatOd</vt:lpstr>
      <vt:lpstr>SiIn</vt:lpstr>
      <vt:lpstr>Radod</vt:lpstr>
      <vt:lpstr>TeIn</vt:lpstr>
      <vt:lpstr>Pošt</vt:lpstr>
      <vt:lpstr>Serv</vt:lpstr>
      <vt:lpstr>KomUs</vt:lpstr>
      <vt:lpstr>Zak</vt:lpstr>
      <vt:lpstr>LiPr</vt:lpstr>
      <vt:lpstr>InUs</vt:lpstr>
      <vt:lpstr>OdRa</vt:lpstr>
      <vt:lpstr>OstUs</vt:lpstr>
      <vt:lpstr>Osig</vt:lpstr>
      <vt:lpstr>Repr</vt:lpstr>
      <vt:lpstr>OstRas</vt:lpstr>
      <vt:lpstr>Oprema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Šćuka</dc:creator>
  <cp:lastModifiedBy>Zbornica</cp:lastModifiedBy>
  <cp:lastPrinted>2015-12-03T10:50:55Z</cp:lastPrinted>
  <dcterms:created xsi:type="dcterms:W3CDTF">2014-07-24T07:22:30Z</dcterms:created>
  <dcterms:modified xsi:type="dcterms:W3CDTF">2015-12-18T06:57:03Z</dcterms:modified>
</cp:coreProperties>
</file>