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Š Sibinj\Financijski izvještaji\Fin plan BPŽ 2013-2022\FIN PLAN 2022 BPŽ\"/>
    </mc:Choice>
  </mc:AlternateContent>
  <bookViews>
    <workbookView xWindow="360" yWindow="120" windowWidth="14355" windowHeight="6975" tabRatio="984"/>
  </bookViews>
  <sheets>
    <sheet name="2022" sheetId="14" r:id="rId1"/>
    <sheet name="PoMa" sheetId="1" r:id="rId2"/>
    <sheet name="Pap" sheetId="15" r:id="rId3"/>
    <sheet name="TiTo" sheetId="16" r:id="rId4"/>
    <sheet name="PeDo" sheetId="12" r:id="rId5"/>
    <sheet name="Lit" sheetId="20" r:id="rId6"/>
    <sheet name="ČiOd" sheetId="3" r:id="rId7"/>
    <sheet name="HiPo" sheetId="2" r:id="rId8"/>
    <sheet name="OstM" sheetId="19" r:id="rId9"/>
    <sheet name="Nam" sheetId="22" r:id="rId10"/>
    <sheet name="ElEn" sheetId="4" r:id="rId11"/>
    <sheet name="PoGo" sheetId="5" r:id="rId12"/>
    <sheet name="MatOd" sheetId="21" r:id="rId13"/>
    <sheet name="SiIn" sheetId="18" r:id="rId14"/>
    <sheet name="Radod" sheetId="28" r:id="rId15"/>
    <sheet name="TeIn" sheetId="13" r:id="rId16"/>
    <sheet name="Prij" sheetId="32" r:id="rId17"/>
    <sheet name="Pošt" sheetId="8" r:id="rId18"/>
    <sheet name="Serv" sheetId="23" r:id="rId19"/>
    <sheet name="Rad" sheetId="33" r:id="rId20"/>
    <sheet name="KomUs" sheetId="24" r:id="rId21"/>
    <sheet name="Zak" sheetId="29" r:id="rId22"/>
    <sheet name="LiPr" sheetId="11" r:id="rId23"/>
    <sheet name="InUs" sheetId="10" r:id="rId24"/>
    <sheet name="OdRa" sheetId="7" r:id="rId25"/>
    <sheet name="OstUs" sheetId="26" r:id="rId26"/>
    <sheet name="Osig" sheetId="9" r:id="rId27"/>
    <sheet name="Repr" sheetId="27" r:id="rId28"/>
    <sheet name="OstRas" sheetId="30" r:id="rId29"/>
    <sheet name="Oprema" sheetId="6" r:id="rId30"/>
    <sheet name="Bez plana" sheetId="34" r:id="rId31"/>
    <sheet name="BPŽ nabava" sheetId="31" r:id="rId32"/>
  </sheets>
  <calcPr calcId="162913"/>
</workbook>
</file>

<file path=xl/calcChain.xml><?xml version="1.0" encoding="utf-8"?>
<calcChain xmlns="http://schemas.openxmlformats.org/spreadsheetml/2006/main">
  <c r="E31" i="6" l="1"/>
  <c r="J29" i="6"/>
  <c r="H29" i="6"/>
  <c r="I29" i="6" s="1"/>
  <c r="K29" i="6" s="1"/>
  <c r="H31" i="6"/>
  <c r="I17" i="7" l="1"/>
  <c r="H55" i="24"/>
  <c r="H18" i="23"/>
  <c r="I18" i="23"/>
  <c r="I6" i="23"/>
  <c r="J20" i="23"/>
  <c r="H20" i="23"/>
  <c r="I20" i="23" s="1"/>
  <c r="K20" i="23" s="1"/>
  <c r="E8" i="8"/>
  <c r="E10" i="30"/>
  <c r="H7" i="5"/>
  <c r="D8" i="4"/>
  <c r="H14" i="19"/>
  <c r="H15" i="19"/>
  <c r="H6" i="15"/>
  <c r="I6" i="15"/>
  <c r="K6" i="15" s="1"/>
  <c r="J6" i="15"/>
  <c r="I31" i="6" l="1"/>
  <c r="K31" i="6"/>
  <c r="E52" i="22"/>
  <c r="E147" i="22"/>
  <c r="E40" i="22"/>
  <c r="E38" i="22"/>
  <c r="E36" i="22"/>
  <c r="E29" i="22"/>
  <c r="E27" i="22"/>
  <c r="E25" i="22"/>
  <c r="E47" i="22"/>
  <c r="J91" i="3" l="1"/>
  <c r="E141" i="22" l="1"/>
  <c r="E83" i="22"/>
  <c r="E82" i="22"/>
  <c r="H91" i="3"/>
  <c r="I91" i="3" s="1"/>
  <c r="K91" i="3" s="1"/>
  <c r="E87" i="22" l="1"/>
  <c r="H90" i="3" l="1"/>
  <c r="I90" i="3"/>
  <c r="K90" i="3" s="1"/>
  <c r="J90" i="3"/>
  <c r="H46" i="3"/>
  <c r="I46" i="3"/>
  <c r="K46" i="3" s="1"/>
  <c r="J46" i="3"/>
  <c r="K50" i="6" l="1"/>
  <c r="H7" i="26" l="1"/>
  <c r="E202" i="22" l="1"/>
  <c r="H55" i="1" l="1"/>
  <c r="I55" i="1" s="1"/>
  <c r="K55" i="1" s="1"/>
  <c r="J55" i="1"/>
  <c r="E120" i="22" l="1"/>
  <c r="I24" i="20" l="1"/>
  <c r="K24" i="20"/>
  <c r="L24" i="20"/>
  <c r="E30" i="22" l="1"/>
  <c r="I16" i="7" l="1"/>
  <c r="E71" i="22" l="1"/>
  <c r="J14" i="28"/>
  <c r="H14" i="28"/>
  <c r="I14" i="28" s="1"/>
  <c r="K14" i="28" s="1"/>
  <c r="E39" i="22" l="1"/>
  <c r="E85" i="22"/>
  <c r="H13" i="28" l="1"/>
  <c r="I13" i="28" s="1"/>
  <c r="K13" i="28" s="1"/>
  <c r="J13" i="28"/>
  <c r="H32" i="16" l="1"/>
  <c r="I32" i="16" s="1"/>
  <c r="K32" i="16" s="1"/>
  <c r="J32" i="16"/>
  <c r="H16" i="7" l="1"/>
  <c r="H54" i="1" l="1"/>
  <c r="I54" i="1"/>
  <c r="K54" i="1" s="1"/>
  <c r="J54" i="1"/>
  <c r="H53" i="1" l="1"/>
  <c r="I53" i="1" s="1"/>
  <c r="K53" i="1" s="1"/>
  <c r="J53" i="1"/>
  <c r="H58" i="6" l="1"/>
  <c r="H17" i="11"/>
  <c r="K17" i="11" s="1"/>
  <c r="J17" i="11"/>
  <c r="I17" i="11" l="1"/>
  <c r="H59" i="6"/>
  <c r="H5" i="34" l="1"/>
  <c r="G5" i="8" l="1"/>
  <c r="H24" i="2" l="1"/>
  <c r="I24" i="2" s="1"/>
  <c r="H25" i="2"/>
  <c r="I25" i="2" s="1"/>
  <c r="E35" i="16"/>
  <c r="H56" i="24" l="1"/>
  <c r="E146" i="22" l="1"/>
  <c r="E35" i="22"/>
  <c r="E37" i="22"/>
  <c r="E31" i="22"/>
  <c r="H77" i="3"/>
  <c r="I77" i="3" s="1"/>
  <c r="K77" i="3" s="1"/>
  <c r="J77" i="3"/>
  <c r="E55" i="22" l="1"/>
  <c r="E151" i="22"/>
  <c r="E50" i="22"/>
  <c r="E42" i="22"/>
  <c r="E45" i="22"/>
  <c r="H28" i="2" l="1"/>
  <c r="J28" i="2"/>
  <c r="I28" i="2" l="1"/>
  <c r="K28" i="2" s="1"/>
  <c r="H5" i="23"/>
  <c r="I5" i="23" s="1"/>
  <c r="H6" i="23"/>
  <c r="H29" i="16" l="1"/>
  <c r="I29" i="16" s="1"/>
  <c r="K29" i="16" s="1"/>
  <c r="J29" i="16"/>
  <c r="H26" i="2" l="1"/>
  <c r="I26" i="2"/>
  <c r="K26" i="2" s="1"/>
  <c r="J26" i="2"/>
  <c r="H5" i="18" l="1"/>
  <c r="I5" i="18" s="1"/>
  <c r="E43" i="22" l="1"/>
  <c r="G234" i="22"/>
  <c r="E234" i="22"/>
  <c r="G233" i="22"/>
  <c r="E233" i="22"/>
  <c r="J20" i="16" l="1"/>
  <c r="H20" i="16"/>
  <c r="I20" i="16" s="1"/>
  <c r="K20" i="16" s="1"/>
  <c r="E51" i="22" l="1"/>
  <c r="H81" i="3" l="1"/>
  <c r="I81" i="3" s="1"/>
  <c r="K81" i="3" s="1"/>
  <c r="J81" i="3"/>
  <c r="J66" i="3"/>
  <c r="H66" i="3"/>
  <c r="I66" i="3" s="1"/>
  <c r="K66" i="3" s="1"/>
  <c r="H29" i="2"/>
  <c r="I29" i="2" s="1"/>
  <c r="K29" i="2" s="1"/>
  <c r="J29" i="2"/>
  <c r="H89" i="3" l="1"/>
  <c r="I89" i="3" s="1"/>
  <c r="K89" i="3" s="1"/>
  <c r="J89" i="3"/>
  <c r="H27" i="2" l="1"/>
  <c r="I27" i="2" s="1"/>
  <c r="K27" i="2" s="1"/>
  <c r="J27" i="2"/>
  <c r="I15" i="7"/>
  <c r="K15" i="7" s="1"/>
  <c r="H8" i="30"/>
  <c r="G218" i="22"/>
  <c r="E218" i="22"/>
  <c r="E155" i="22"/>
  <c r="E31" i="2"/>
  <c r="J25" i="2"/>
  <c r="K25" i="2"/>
  <c r="H61" i="3"/>
  <c r="I61" i="3" s="1"/>
  <c r="K61" i="3" s="1"/>
  <c r="J61" i="3"/>
  <c r="E48" i="22"/>
  <c r="G231" i="22"/>
  <c r="E231" i="22"/>
  <c r="G220" i="22"/>
  <c r="E220" i="22"/>
  <c r="H16" i="2"/>
  <c r="I16" i="2" s="1"/>
  <c r="K16" i="2" s="1"/>
  <c r="J16" i="2"/>
  <c r="E18" i="2"/>
  <c r="H14" i="6"/>
  <c r="I14" i="6" s="1"/>
  <c r="K14" i="6" s="1"/>
  <c r="J14" i="6"/>
  <c r="E16" i="6"/>
  <c r="E145" i="22"/>
  <c r="E159" i="22"/>
  <c r="G8" i="4"/>
  <c r="H87" i="3"/>
  <c r="I87" i="3" s="1"/>
  <c r="K87" i="3" s="1"/>
  <c r="J87" i="3"/>
  <c r="H88" i="3"/>
  <c r="I88" i="3" s="1"/>
  <c r="K88" i="3" s="1"/>
  <c r="J88" i="3"/>
  <c r="I5" i="33"/>
  <c r="H5" i="33" s="1"/>
  <c r="H7" i="33" s="1"/>
  <c r="I10" i="34"/>
  <c r="E10" i="34"/>
  <c r="K9" i="34"/>
  <c r="J9" i="34"/>
  <c r="H9" i="34"/>
  <c r="K8" i="34"/>
  <c r="J8" i="34"/>
  <c r="H8" i="34"/>
  <c r="K7" i="34"/>
  <c r="J7" i="34"/>
  <c r="H7" i="34"/>
  <c r="K6" i="34"/>
  <c r="J6" i="34"/>
  <c r="H6" i="34"/>
  <c r="K5" i="34"/>
  <c r="J5" i="34"/>
  <c r="E118" i="22"/>
  <c r="E28" i="22"/>
  <c r="G212" i="22"/>
  <c r="E212" i="22"/>
  <c r="K25" i="24"/>
  <c r="H24" i="24"/>
  <c r="H14" i="23"/>
  <c r="I14" i="23" s="1"/>
  <c r="H20" i="1"/>
  <c r="I20" i="1" s="1"/>
  <c r="K20" i="1" s="1"/>
  <c r="J20" i="1"/>
  <c r="H31" i="16"/>
  <c r="I31" i="16" s="1"/>
  <c r="K31" i="16" s="1"/>
  <c r="J31" i="16"/>
  <c r="E38" i="6"/>
  <c r="J36" i="6"/>
  <c r="H36" i="6"/>
  <c r="I36" i="6" s="1"/>
  <c r="I38" i="6" s="1"/>
  <c r="J16" i="7"/>
  <c r="E52" i="6"/>
  <c r="J51" i="6"/>
  <c r="H51" i="6"/>
  <c r="K51" i="6" s="1"/>
  <c r="J50" i="6"/>
  <c r="E24" i="6"/>
  <c r="J22" i="6"/>
  <c r="H22" i="6"/>
  <c r="J13" i="6"/>
  <c r="H13" i="6"/>
  <c r="K13" i="26"/>
  <c r="J13" i="26"/>
  <c r="H13" i="26"/>
  <c r="J6" i="26"/>
  <c r="K6" i="26"/>
  <c r="H6" i="26"/>
  <c r="I22" i="26"/>
  <c r="E22" i="26"/>
  <c r="K21" i="26"/>
  <c r="J21" i="26"/>
  <c r="H21" i="26"/>
  <c r="K20" i="26"/>
  <c r="J20" i="26"/>
  <c r="H20" i="26"/>
  <c r="I15" i="26"/>
  <c r="E15" i="26"/>
  <c r="K14" i="26"/>
  <c r="J14" i="26"/>
  <c r="H14" i="26"/>
  <c r="J6" i="23"/>
  <c r="I14" i="7"/>
  <c r="K14" i="7" s="1"/>
  <c r="D23" i="10"/>
  <c r="C23" i="10"/>
  <c r="G12" i="10"/>
  <c r="H14" i="10"/>
  <c r="F14" i="10"/>
  <c r="D14" i="10"/>
  <c r="C14" i="10"/>
  <c r="J13" i="10"/>
  <c r="I13" i="10"/>
  <c r="G13" i="10"/>
  <c r="J12" i="10"/>
  <c r="I12" i="10"/>
  <c r="I22" i="10"/>
  <c r="J22" i="10"/>
  <c r="E7" i="33"/>
  <c r="K6" i="33"/>
  <c r="J6" i="33"/>
  <c r="J5" i="33"/>
  <c r="C11" i="22"/>
  <c r="C10" i="22"/>
  <c r="C9" i="22"/>
  <c r="H7" i="23"/>
  <c r="E88" i="22"/>
  <c r="G255" i="22"/>
  <c r="E255" i="22"/>
  <c r="E282" i="22"/>
  <c r="E281" i="22"/>
  <c r="E280" i="22"/>
  <c r="H21" i="23"/>
  <c r="J21" i="23"/>
  <c r="E188" i="22"/>
  <c r="G225" i="22"/>
  <c r="E225" i="22"/>
  <c r="H19" i="1"/>
  <c r="I19" i="1" s="1"/>
  <c r="K19" i="1" s="1"/>
  <c r="J19" i="1"/>
  <c r="H18" i="1"/>
  <c r="I18" i="1" s="1"/>
  <c r="K18" i="1" s="1"/>
  <c r="J18" i="1"/>
  <c r="H23" i="16"/>
  <c r="I23" i="16" s="1"/>
  <c r="K23" i="16" s="1"/>
  <c r="J23" i="16"/>
  <c r="H12" i="28"/>
  <c r="I12" i="28" s="1"/>
  <c r="K12" i="28" s="1"/>
  <c r="J12" i="28"/>
  <c r="H50" i="1"/>
  <c r="I50" i="1" s="1"/>
  <c r="K50" i="1" s="1"/>
  <c r="J50" i="1"/>
  <c r="H9" i="1"/>
  <c r="I9" i="1" s="1"/>
  <c r="K9" i="1" s="1"/>
  <c r="J9" i="1"/>
  <c r="E58" i="22"/>
  <c r="H29" i="3"/>
  <c r="I29" i="3" s="1"/>
  <c r="K29" i="3" s="1"/>
  <c r="J29" i="3"/>
  <c r="H20" i="10"/>
  <c r="H23" i="10" s="1"/>
  <c r="H11" i="28"/>
  <c r="I11" i="28" s="1"/>
  <c r="K11" i="28" s="1"/>
  <c r="J11" i="28"/>
  <c r="H10" i="28"/>
  <c r="I10" i="28" s="1"/>
  <c r="K10" i="28" s="1"/>
  <c r="J10" i="28"/>
  <c r="H7" i="24"/>
  <c r="G213" i="22"/>
  <c r="E213" i="22"/>
  <c r="H5" i="9"/>
  <c r="K5" i="9" s="1"/>
  <c r="H11" i="16"/>
  <c r="I11" i="16" s="1"/>
  <c r="K11" i="16" s="1"/>
  <c r="J11" i="16"/>
  <c r="H30" i="16"/>
  <c r="I30" i="16" s="1"/>
  <c r="K30" i="16" s="1"/>
  <c r="J30" i="16"/>
  <c r="G254" i="22"/>
  <c r="E254" i="22"/>
  <c r="G215" i="22"/>
  <c r="E215" i="22"/>
  <c r="E23" i="22"/>
  <c r="E22" i="22"/>
  <c r="H52" i="1"/>
  <c r="I52" i="1" s="1"/>
  <c r="K52" i="1" s="1"/>
  <c r="J52" i="1"/>
  <c r="H54" i="24"/>
  <c r="E61" i="22"/>
  <c r="G249" i="22"/>
  <c r="E249" i="22"/>
  <c r="G223" i="22"/>
  <c r="E223" i="22"/>
  <c r="G226" i="22"/>
  <c r="E226" i="22"/>
  <c r="G232" i="22"/>
  <c r="E232" i="22"/>
  <c r="G253" i="22"/>
  <c r="E253" i="22"/>
  <c r="G242" i="22"/>
  <c r="E242" i="22"/>
  <c r="G241" i="22"/>
  <c r="E241" i="22"/>
  <c r="E230" i="22"/>
  <c r="G230" i="22"/>
  <c r="E57" i="22"/>
  <c r="I22" i="20"/>
  <c r="K22" i="20"/>
  <c r="L22" i="20"/>
  <c r="K18" i="23"/>
  <c r="J18" i="23"/>
  <c r="G227" i="22"/>
  <c r="E227" i="22"/>
  <c r="G228" i="22"/>
  <c r="E228" i="22"/>
  <c r="G251" i="22"/>
  <c r="E251" i="22"/>
  <c r="G239" i="22"/>
  <c r="E239" i="22"/>
  <c r="G240" i="22"/>
  <c r="E240" i="22"/>
  <c r="J15" i="16"/>
  <c r="H15" i="16"/>
  <c r="I15" i="16" s="1"/>
  <c r="K15" i="16" s="1"/>
  <c r="E150" i="22"/>
  <c r="H10" i="16"/>
  <c r="I10" i="16" s="1"/>
  <c r="K10" i="16" s="1"/>
  <c r="J10" i="16"/>
  <c r="J49" i="1"/>
  <c r="H49" i="1"/>
  <c r="I49" i="1" s="1"/>
  <c r="K49" i="1" s="1"/>
  <c r="H47" i="1"/>
  <c r="I47" i="1" s="1"/>
  <c r="K47" i="1" s="1"/>
  <c r="J47" i="1"/>
  <c r="H57" i="3"/>
  <c r="I57" i="3" s="1"/>
  <c r="K57" i="3" s="1"/>
  <c r="J70" i="3"/>
  <c r="H70" i="3"/>
  <c r="I70" i="3" s="1"/>
  <c r="K70" i="3" s="1"/>
  <c r="J58" i="3"/>
  <c r="H58" i="3"/>
  <c r="I58" i="3" s="1"/>
  <c r="K58" i="3" s="1"/>
  <c r="E271" i="22"/>
  <c r="E270" i="22"/>
  <c r="E269" i="22"/>
  <c r="E268" i="22"/>
  <c r="E267" i="22"/>
  <c r="E266" i="22"/>
  <c r="E265" i="22"/>
  <c r="E264" i="22"/>
  <c r="E263" i="22"/>
  <c r="H6" i="28"/>
  <c r="I6" i="28" s="1"/>
  <c r="K6" i="28" s="1"/>
  <c r="J6" i="28"/>
  <c r="H9" i="28"/>
  <c r="I9" i="28" s="1"/>
  <c r="K9" i="28" s="1"/>
  <c r="J9" i="28"/>
  <c r="H52" i="24"/>
  <c r="H53" i="24"/>
  <c r="E7" i="9"/>
  <c r="E23" i="23"/>
  <c r="J19" i="23"/>
  <c r="H19" i="23"/>
  <c r="I19" i="23" s="1"/>
  <c r="K19" i="23" s="1"/>
  <c r="E94" i="3"/>
  <c r="E32" i="19"/>
  <c r="H21" i="1"/>
  <c r="I21" i="1" s="1"/>
  <c r="K21" i="1" s="1"/>
  <c r="G250" i="22"/>
  <c r="E250" i="22"/>
  <c r="J5" i="9"/>
  <c r="J8" i="16"/>
  <c r="H8" i="16"/>
  <c r="I8" i="16" s="1"/>
  <c r="K8" i="16" s="1"/>
  <c r="J6" i="16"/>
  <c r="H6" i="16"/>
  <c r="I6" i="16" s="1"/>
  <c r="K6" i="16" s="1"/>
  <c r="J20" i="3"/>
  <c r="H20" i="3"/>
  <c r="I20" i="3" s="1"/>
  <c r="K20" i="3" s="1"/>
  <c r="J22" i="3"/>
  <c r="H22" i="3"/>
  <c r="I22" i="3" s="1"/>
  <c r="K22" i="3" s="1"/>
  <c r="G252" i="22"/>
  <c r="E252" i="22"/>
  <c r="E195" i="22"/>
  <c r="J25" i="3"/>
  <c r="H25" i="3"/>
  <c r="I25" i="3" s="1"/>
  <c r="K25" i="3" s="1"/>
  <c r="E144" i="22"/>
  <c r="J48" i="1"/>
  <c r="H48" i="1"/>
  <c r="I48" i="1" s="1"/>
  <c r="K48" i="1" s="1"/>
  <c r="J31" i="1"/>
  <c r="H31" i="1"/>
  <c r="I31" i="1" s="1"/>
  <c r="K31" i="1" s="1"/>
  <c r="J22" i="16"/>
  <c r="H22" i="16"/>
  <c r="I22" i="16" s="1"/>
  <c r="K22" i="16" s="1"/>
  <c r="I58" i="24"/>
  <c r="H11" i="12"/>
  <c r="I11" i="12" s="1"/>
  <c r="K11" i="12" s="1"/>
  <c r="J11" i="12"/>
  <c r="K7" i="26"/>
  <c r="J7" i="26"/>
  <c r="H8" i="15"/>
  <c r="I8" i="15" s="1"/>
  <c r="K8" i="15" s="1"/>
  <c r="E158" i="22"/>
  <c r="J14" i="16"/>
  <c r="H14" i="16"/>
  <c r="I14" i="16" s="1"/>
  <c r="K14" i="16" s="1"/>
  <c r="H13" i="16"/>
  <c r="I13" i="16" s="1"/>
  <c r="K13" i="16" s="1"/>
  <c r="J13" i="16"/>
  <c r="J21" i="10"/>
  <c r="I21" i="10"/>
  <c r="G21" i="10"/>
  <c r="E23" i="10"/>
  <c r="E98" i="22"/>
  <c r="G222" i="22"/>
  <c r="E222" i="22"/>
  <c r="H26" i="19"/>
  <c r="I26" i="19" s="1"/>
  <c r="K26" i="19" s="1"/>
  <c r="J26" i="19"/>
  <c r="E94" i="22"/>
  <c r="J51" i="1"/>
  <c r="H51" i="1"/>
  <c r="I51" i="1" s="1"/>
  <c r="K51" i="1" s="1"/>
  <c r="J46" i="1"/>
  <c r="H46" i="1"/>
  <c r="I46" i="1" s="1"/>
  <c r="K46" i="1" s="1"/>
  <c r="E200" i="22"/>
  <c r="H86" i="3"/>
  <c r="I86" i="3" s="1"/>
  <c r="K86" i="3" s="1"/>
  <c r="J86" i="3"/>
  <c r="K22" i="23"/>
  <c r="J22" i="23"/>
  <c r="E102" i="22"/>
  <c r="J19" i="16"/>
  <c r="H19" i="16"/>
  <c r="I19" i="16" s="1"/>
  <c r="K19" i="16" s="1"/>
  <c r="E54" i="22"/>
  <c r="E125" i="22"/>
  <c r="E182" i="22"/>
  <c r="E140" i="22"/>
  <c r="F23" i="10"/>
  <c r="J56" i="24"/>
  <c r="K56" i="24"/>
  <c r="E58" i="24"/>
  <c r="J15" i="3"/>
  <c r="H15" i="3"/>
  <c r="I15" i="3" s="1"/>
  <c r="K15" i="3" s="1"/>
  <c r="J24" i="3"/>
  <c r="H24" i="3"/>
  <c r="I24" i="3" s="1"/>
  <c r="K24" i="3" s="1"/>
  <c r="J36" i="3"/>
  <c r="H36" i="3"/>
  <c r="I36" i="3" s="1"/>
  <c r="K36" i="3" s="1"/>
  <c r="J60" i="3"/>
  <c r="H60" i="3"/>
  <c r="I60" i="3" s="1"/>
  <c r="K60" i="3" s="1"/>
  <c r="I21" i="20"/>
  <c r="L21" i="20"/>
  <c r="K21" i="20"/>
  <c r="E56" i="22"/>
  <c r="E59" i="22"/>
  <c r="H9" i="30"/>
  <c r="K9" i="30"/>
  <c r="J9" i="30"/>
  <c r="J9" i="16"/>
  <c r="H9" i="16"/>
  <c r="I9" i="16" s="1"/>
  <c r="K9" i="16" s="1"/>
  <c r="I5" i="11"/>
  <c r="H5" i="11" s="1"/>
  <c r="K5" i="11" s="1"/>
  <c r="I6" i="11"/>
  <c r="H6" i="11" s="1"/>
  <c r="K6" i="11" s="1"/>
  <c r="G7" i="32"/>
  <c r="E7" i="32"/>
  <c r="F6" i="32"/>
  <c r="H6" i="32" s="1"/>
  <c r="F5" i="32"/>
  <c r="G20" i="5"/>
  <c r="E217" i="31"/>
  <c r="E207" i="31"/>
  <c r="E208" i="31"/>
  <c r="E209" i="31"/>
  <c r="E210" i="31"/>
  <c r="E211" i="31"/>
  <c r="E212" i="31"/>
  <c r="E213" i="31"/>
  <c r="E214" i="31"/>
  <c r="E215" i="31"/>
  <c r="E216" i="31"/>
  <c r="E206" i="31"/>
  <c r="E205" i="31"/>
  <c r="F218" i="31"/>
  <c r="F195" i="31"/>
  <c r="E194" i="31"/>
  <c r="E192" i="31"/>
  <c r="E193" i="31"/>
  <c r="E191" i="31"/>
  <c r="E190" i="31"/>
  <c r="E182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54" i="31"/>
  <c r="E153" i="31"/>
  <c r="F183" i="31"/>
  <c r="E142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13" i="31"/>
  <c r="E112" i="31"/>
  <c r="E111" i="31"/>
  <c r="F143" i="31"/>
  <c r="E102" i="31"/>
  <c r="E103" i="31" s="1"/>
  <c r="F103" i="31"/>
  <c r="E95" i="31"/>
  <c r="E89" i="31"/>
  <c r="E90" i="31"/>
  <c r="E91" i="31"/>
  <c r="E92" i="31"/>
  <c r="E93" i="31"/>
  <c r="E94" i="31"/>
  <c r="E88" i="31"/>
  <c r="E87" i="31"/>
  <c r="F96" i="31"/>
  <c r="E79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65" i="31"/>
  <c r="E64" i="31"/>
  <c r="F80" i="31"/>
  <c r="E56" i="31"/>
  <c r="E57" i="31"/>
  <c r="E55" i="31"/>
  <c r="E54" i="31"/>
  <c r="F58" i="31"/>
  <c r="E47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9" i="31"/>
  <c r="E8" i="31"/>
  <c r="F48" i="31"/>
  <c r="E8" i="3"/>
  <c r="I23" i="20"/>
  <c r="K23" i="20"/>
  <c r="L23" i="20"/>
  <c r="E95" i="22"/>
  <c r="E62" i="22"/>
  <c r="E46" i="22"/>
  <c r="E44" i="22"/>
  <c r="G216" i="22"/>
  <c r="E216" i="22"/>
  <c r="G221" i="22"/>
  <c r="G219" i="22"/>
  <c r="G235" i="22"/>
  <c r="G236" i="22"/>
  <c r="G237" i="22"/>
  <c r="G238" i="22"/>
  <c r="G229" i="22"/>
  <c r="G243" i="22"/>
  <c r="G244" i="22"/>
  <c r="G245" i="22"/>
  <c r="G246" i="22"/>
  <c r="G247" i="22"/>
  <c r="G248" i="22"/>
  <c r="G224" i="22"/>
  <c r="G217" i="22"/>
  <c r="G214" i="22"/>
  <c r="G256" i="22"/>
  <c r="G211" i="22"/>
  <c r="G210" i="22"/>
  <c r="E256" i="22"/>
  <c r="E214" i="22"/>
  <c r="E217" i="22"/>
  <c r="E224" i="22"/>
  <c r="E248" i="22"/>
  <c r="E247" i="22"/>
  <c r="E246" i="22"/>
  <c r="E245" i="22"/>
  <c r="E244" i="22"/>
  <c r="E243" i="22"/>
  <c r="E229" i="22"/>
  <c r="E238" i="22"/>
  <c r="E237" i="22"/>
  <c r="E236" i="22"/>
  <c r="E235" i="22"/>
  <c r="E219" i="22"/>
  <c r="E221" i="22"/>
  <c r="E211" i="22"/>
  <c r="E210" i="22"/>
  <c r="J28" i="1"/>
  <c r="H28" i="1"/>
  <c r="I28" i="1" s="1"/>
  <c r="K28" i="1" s="1"/>
  <c r="E189" i="22"/>
  <c r="L20" i="20"/>
  <c r="I20" i="20"/>
  <c r="K20" i="20"/>
  <c r="H32" i="1"/>
  <c r="I32" i="1" s="1"/>
  <c r="K32" i="1" s="1"/>
  <c r="J32" i="1"/>
  <c r="H33" i="1"/>
  <c r="I33" i="1" s="1"/>
  <c r="K33" i="1" s="1"/>
  <c r="J33" i="1"/>
  <c r="H14" i="12"/>
  <c r="I14" i="12" s="1"/>
  <c r="K14" i="12" s="1"/>
  <c r="J14" i="12"/>
  <c r="H38" i="1"/>
  <c r="I38" i="1" s="1"/>
  <c r="K38" i="1" s="1"/>
  <c r="J38" i="1"/>
  <c r="H5" i="16"/>
  <c r="I5" i="16" s="1"/>
  <c r="K5" i="16" s="1"/>
  <c r="J5" i="16"/>
  <c r="K7" i="30"/>
  <c r="J7" i="30"/>
  <c r="H7" i="30"/>
  <c r="H75" i="3"/>
  <c r="I75" i="3" s="1"/>
  <c r="K75" i="3" s="1"/>
  <c r="J75" i="3"/>
  <c r="H73" i="3"/>
  <c r="I73" i="3" s="1"/>
  <c r="K73" i="3" s="1"/>
  <c r="J73" i="3"/>
  <c r="H83" i="3"/>
  <c r="I83" i="3" s="1"/>
  <c r="K83" i="3" s="1"/>
  <c r="H84" i="3"/>
  <c r="I84" i="3" s="1"/>
  <c r="K84" i="3" s="1"/>
  <c r="H80" i="3"/>
  <c r="I80" i="3" s="1"/>
  <c r="K80" i="3" s="1"/>
  <c r="J83" i="3"/>
  <c r="J80" i="3"/>
  <c r="J76" i="3"/>
  <c r="H76" i="3"/>
  <c r="I76" i="3" s="1"/>
  <c r="K76" i="3" s="1"/>
  <c r="J84" i="3"/>
  <c r="H72" i="3"/>
  <c r="I72" i="3" s="1"/>
  <c r="K72" i="3" s="1"/>
  <c r="J72" i="3"/>
  <c r="E174" i="22"/>
  <c r="J8" i="30"/>
  <c r="K8" i="30"/>
  <c r="J16" i="16"/>
  <c r="H16" i="16"/>
  <c r="I16" i="16" s="1"/>
  <c r="K16" i="16" s="1"/>
  <c r="H25" i="19"/>
  <c r="I25" i="19" s="1"/>
  <c r="K25" i="19" s="1"/>
  <c r="J25" i="19"/>
  <c r="E70" i="22"/>
  <c r="E68" i="22"/>
  <c r="E107" i="22"/>
  <c r="E49" i="22"/>
  <c r="E8" i="23"/>
  <c r="K7" i="23"/>
  <c r="J7" i="23"/>
  <c r="J5" i="23"/>
  <c r="H13" i="21"/>
  <c r="E143" i="22"/>
  <c r="E201" i="22"/>
  <c r="J24" i="2"/>
  <c r="H31" i="2"/>
  <c r="J10" i="1"/>
  <c r="H10" i="1"/>
  <c r="I10" i="1" s="1"/>
  <c r="K10" i="1" s="1"/>
  <c r="H7" i="16"/>
  <c r="I7" i="16" s="1"/>
  <c r="K7" i="16" s="1"/>
  <c r="J7" i="16"/>
  <c r="E106" i="22"/>
  <c r="H11" i="24"/>
  <c r="H8" i="24"/>
  <c r="H9" i="24"/>
  <c r="H10" i="24"/>
  <c r="H6" i="24"/>
  <c r="H5" i="24"/>
  <c r="E187" i="22"/>
  <c r="E190" i="22"/>
  <c r="H63" i="3"/>
  <c r="I63" i="3" s="1"/>
  <c r="K63" i="3" s="1"/>
  <c r="J63" i="3"/>
  <c r="E171" i="22"/>
  <c r="H34" i="3"/>
  <c r="I34" i="3" s="1"/>
  <c r="K34" i="3" s="1"/>
  <c r="J34" i="3"/>
  <c r="H7" i="2"/>
  <c r="I7" i="2" s="1"/>
  <c r="K7" i="2" s="1"/>
  <c r="J7" i="2"/>
  <c r="H40" i="1"/>
  <c r="I40" i="1" s="1"/>
  <c r="K40" i="1" s="1"/>
  <c r="J40" i="1"/>
  <c r="H39" i="1"/>
  <c r="I39" i="1" s="1"/>
  <c r="K39" i="1" s="1"/>
  <c r="J39" i="1"/>
  <c r="H5" i="26"/>
  <c r="G12" i="24"/>
  <c r="E65" i="22"/>
  <c r="K16" i="19"/>
  <c r="J16" i="19"/>
  <c r="H16" i="11"/>
  <c r="I16" i="11" s="1"/>
  <c r="H15" i="11"/>
  <c r="I15" i="11" s="1"/>
  <c r="H14" i="11"/>
  <c r="E153" i="22"/>
  <c r="D13" i="22"/>
  <c r="J23" i="19"/>
  <c r="H23" i="19"/>
  <c r="I23" i="19" s="1"/>
  <c r="K23" i="19" s="1"/>
  <c r="J30" i="19"/>
  <c r="H30" i="19"/>
  <c r="I30" i="19" s="1"/>
  <c r="K30" i="19" s="1"/>
  <c r="H29" i="19"/>
  <c r="I29" i="19" s="1"/>
  <c r="K29" i="19" s="1"/>
  <c r="J29" i="19"/>
  <c r="E26" i="20"/>
  <c r="H5" i="29"/>
  <c r="I5" i="29" s="1"/>
  <c r="K5" i="29" s="1"/>
  <c r="J5" i="29"/>
  <c r="E7" i="29"/>
  <c r="J6" i="29"/>
  <c r="H6" i="29"/>
  <c r="I6" i="29" s="1"/>
  <c r="K6" i="29" s="1"/>
  <c r="E45" i="6"/>
  <c r="J44" i="6"/>
  <c r="H44" i="6"/>
  <c r="I44" i="6" s="1"/>
  <c r="K44" i="6" s="1"/>
  <c r="J43" i="6"/>
  <c r="H43" i="6"/>
  <c r="I43" i="6" s="1"/>
  <c r="K59" i="6"/>
  <c r="E60" i="6"/>
  <c r="J59" i="6"/>
  <c r="J58" i="6"/>
  <c r="E7" i="6"/>
  <c r="J5" i="6"/>
  <c r="H5" i="6"/>
  <c r="H7" i="6" s="1"/>
  <c r="I10" i="30"/>
  <c r="K6" i="30"/>
  <c r="J6" i="30"/>
  <c r="H6" i="30"/>
  <c r="K5" i="30"/>
  <c r="J5" i="30"/>
  <c r="H5" i="30"/>
  <c r="G6" i="10"/>
  <c r="G5" i="10"/>
  <c r="H7" i="10"/>
  <c r="F7" i="10"/>
  <c r="D7" i="10"/>
  <c r="C7" i="10"/>
  <c r="J6" i="10"/>
  <c r="I6" i="10"/>
  <c r="J5" i="10"/>
  <c r="J7" i="10" s="1"/>
  <c r="I5" i="10"/>
  <c r="E7" i="5"/>
  <c r="F7" i="5"/>
  <c r="D7" i="5"/>
  <c r="J6" i="5"/>
  <c r="I6" i="5"/>
  <c r="E15" i="29"/>
  <c r="J14" i="29"/>
  <c r="H14" i="29"/>
  <c r="I14" i="29" s="1"/>
  <c r="K14" i="29" s="1"/>
  <c r="J13" i="29"/>
  <c r="H13" i="29"/>
  <c r="I13" i="29" s="1"/>
  <c r="E16" i="28"/>
  <c r="J15" i="28"/>
  <c r="H15" i="28"/>
  <c r="I15" i="28" s="1"/>
  <c r="K15" i="28" s="1"/>
  <c r="J7" i="28"/>
  <c r="H7" i="28"/>
  <c r="I7" i="28" s="1"/>
  <c r="K7" i="28" s="1"/>
  <c r="J5" i="28"/>
  <c r="H5" i="28"/>
  <c r="I5" i="28" s="1"/>
  <c r="K5" i="28" s="1"/>
  <c r="J8" i="28"/>
  <c r="H8" i="28"/>
  <c r="I10" i="27"/>
  <c r="E10" i="27"/>
  <c r="K9" i="27"/>
  <c r="J9" i="27"/>
  <c r="H9" i="27"/>
  <c r="K7" i="27"/>
  <c r="J7" i="27"/>
  <c r="H7" i="27"/>
  <c r="K8" i="27"/>
  <c r="J8" i="27"/>
  <c r="H8" i="27"/>
  <c r="K6" i="27"/>
  <c r="J6" i="27"/>
  <c r="H6" i="27"/>
  <c r="K5" i="27"/>
  <c r="J5" i="27"/>
  <c r="H5" i="27"/>
  <c r="I7" i="9"/>
  <c r="J6" i="9"/>
  <c r="H6" i="9"/>
  <c r="K6" i="9" s="1"/>
  <c r="I8" i="26"/>
  <c r="E8" i="26"/>
  <c r="K5" i="26"/>
  <c r="J5" i="26"/>
  <c r="I8" i="7"/>
  <c r="G8" i="7"/>
  <c r="E8" i="7"/>
  <c r="K7" i="7"/>
  <c r="J7" i="7"/>
  <c r="H7" i="7"/>
  <c r="K6" i="7"/>
  <c r="J6" i="7"/>
  <c r="H6" i="7"/>
  <c r="K5" i="7"/>
  <c r="J5" i="7"/>
  <c r="H5" i="7"/>
  <c r="K17" i="7"/>
  <c r="J17" i="7"/>
  <c r="J15" i="7"/>
  <c r="J14" i="7"/>
  <c r="G18" i="7"/>
  <c r="H17" i="7"/>
  <c r="H15" i="7"/>
  <c r="E18" i="7"/>
  <c r="I20" i="10"/>
  <c r="E19" i="11"/>
  <c r="J18" i="11"/>
  <c r="K18" i="11"/>
  <c r="J16" i="11"/>
  <c r="J15" i="11"/>
  <c r="J14" i="11"/>
  <c r="H7" i="11"/>
  <c r="K7" i="11" s="1"/>
  <c r="H57" i="24"/>
  <c r="H49" i="24"/>
  <c r="H50" i="24"/>
  <c r="H51" i="24"/>
  <c r="H48" i="24"/>
  <c r="H47" i="24"/>
  <c r="J5" i="11"/>
  <c r="J6" i="11"/>
  <c r="J54" i="24"/>
  <c r="K54" i="24"/>
  <c r="J51" i="24"/>
  <c r="K51" i="24"/>
  <c r="J52" i="24"/>
  <c r="K52" i="24"/>
  <c r="K57" i="24"/>
  <c r="J57" i="24"/>
  <c r="K55" i="24"/>
  <c r="J55" i="24"/>
  <c r="K53" i="24"/>
  <c r="J53" i="24"/>
  <c r="K50" i="24"/>
  <c r="J50" i="24"/>
  <c r="K49" i="24"/>
  <c r="J49" i="24"/>
  <c r="K48" i="24"/>
  <c r="J48" i="24"/>
  <c r="K47" i="24"/>
  <c r="J47" i="24"/>
  <c r="I42" i="24"/>
  <c r="E42" i="24"/>
  <c r="K41" i="24"/>
  <c r="J41" i="24"/>
  <c r="H41" i="24"/>
  <c r="K40" i="24"/>
  <c r="J40" i="24"/>
  <c r="H40" i="24"/>
  <c r="I35" i="24"/>
  <c r="E35" i="24"/>
  <c r="K34" i="24"/>
  <c r="J34" i="24"/>
  <c r="H34" i="24"/>
  <c r="K33" i="24"/>
  <c r="J33" i="24"/>
  <c r="H33" i="24"/>
  <c r="E27" i="24"/>
  <c r="K26" i="24"/>
  <c r="J26" i="24"/>
  <c r="H26" i="24"/>
  <c r="J25" i="24"/>
  <c r="J24" i="24"/>
  <c r="I19" i="24"/>
  <c r="E19" i="24"/>
  <c r="K18" i="24"/>
  <c r="J18" i="24"/>
  <c r="H18" i="24"/>
  <c r="K17" i="24"/>
  <c r="J17" i="24"/>
  <c r="H17" i="24"/>
  <c r="K11" i="24"/>
  <c r="E12" i="24"/>
  <c r="J11" i="24"/>
  <c r="J10" i="24"/>
  <c r="K10" i="24"/>
  <c r="J9" i="24"/>
  <c r="K9" i="24"/>
  <c r="J8" i="24"/>
  <c r="K8" i="24"/>
  <c r="J7" i="24"/>
  <c r="K7" i="24"/>
  <c r="J6" i="24"/>
  <c r="K6" i="24"/>
  <c r="J5" i="24"/>
  <c r="H15" i="23"/>
  <c r="I15" i="23" s="1"/>
  <c r="K15" i="23" s="1"/>
  <c r="J15" i="23"/>
  <c r="H16" i="23"/>
  <c r="I16" i="23" s="1"/>
  <c r="K16" i="23" s="1"/>
  <c r="J16" i="23"/>
  <c r="H17" i="23"/>
  <c r="I17" i="23" s="1"/>
  <c r="K17" i="23" s="1"/>
  <c r="J17" i="23"/>
  <c r="J14" i="23"/>
  <c r="F13" i="13"/>
  <c r="H13" i="13" s="1"/>
  <c r="H14" i="13" s="1"/>
  <c r="F6" i="13"/>
  <c r="F5" i="13"/>
  <c r="G14" i="13"/>
  <c r="G7" i="13"/>
  <c r="J5" i="18"/>
  <c r="C8" i="22"/>
  <c r="C6" i="22"/>
  <c r="C7" i="22"/>
  <c r="C5" i="22"/>
  <c r="C4" i="22"/>
  <c r="H28" i="19"/>
  <c r="I28" i="19" s="1"/>
  <c r="K28" i="19" s="1"/>
  <c r="J28" i="19"/>
  <c r="H24" i="19"/>
  <c r="I24" i="19" s="1"/>
  <c r="K24" i="19" s="1"/>
  <c r="J24" i="19"/>
  <c r="E194" i="22"/>
  <c r="E193" i="22"/>
  <c r="E192" i="22"/>
  <c r="E191" i="22"/>
  <c r="E186" i="22"/>
  <c r="E185" i="22"/>
  <c r="E184" i="22"/>
  <c r="E183" i="22"/>
  <c r="E181" i="22"/>
  <c r="E180" i="22"/>
  <c r="E179" i="22"/>
  <c r="E178" i="22"/>
  <c r="E177" i="22"/>
  <c r="E176" i="22"/>
  <c r="E175" i="22"/>
  <c r="E173" i="22"/>
  <c r="E172" i="22"/>
  <c r="E170" i="22"/>
  <c r="E169" i="22"/>
  <c r="E168" i="22"/>
  <c r="E199" i="22"/>
  <c r="E198" i="22"/>
  <c r="E197" i="22"/>
  <c r="E196" i="22"/>
  <c r="E157" i="22"/>
  <c r="E156" i="22"/>
  <c r="E154" i="22"/>
  <c r="E152" i="22"/>
  <c r="E149" i="22"/>
  <c r="E148" i="22"/>
  <c r="E142" i="22"/>
  <c r="E139" i="22"/>
  <c r="E138" i="22"/>
  <c r="E137" i="22"/>
  <c r="E136" i="22"/>
  <c r="E135" i="22"/>
  <c r="E134" i="22"/>
  <c r="E124" i="22"/>
  <c r="E123" i="22"/>
  <c r="E122" i="22"/>
  <c r="E121" i="22"/>
  <c r="E119" i="22"/>
  <c r="E117" i="22"/>
  <c r="E116" i="22"/>
  <c r="E105" i="22"/>
  <c r="E104" i="22"/>
  <c r="E103" i="22"/>
  <c r="E101" i="22"/>
  <c r="E86" i="22"/>
  <c r="E100" i="22"/>
  <c r="E99" i="22"/>
  <c r="E97" i="22"/>
  <c r="E96" i="22"/>
  <c r="E84" i="22"/>
  <c r="E93" i="22"/>
  <c r="E92" i="22"/>
  <c r="E91" i="22"/>
  <c r="E90" i="22"/>
  <c r="E89" i="22"/>
  <c r="E81" i="22"/>
  <c r="E80" i="22"/>
  <c r="E79" i="22"/>
  <c r="E69" i="22"/>
  <c r="E67" i="22"/>
  <c r="E66" i="22"/>
  <c r="E32" i="22"/>
  <c r="E41" i="22"/>
  <c r="E64" i="22"/>
  <c r="E63" i="22"/>
  <c r="E60" i="22"/>
  <c r="E33" i="22"/>
  <c r="E34" i="22"/>
  <c r="E53" i="22"/>
  <c r="E26" i="22"/>
  <c r="E24" i="22"/>
  <c r="E21" i="22"/>
  <c r="E20" i="22"/>
  <c r="E19" i="22"/>
  <c r="F13" i="21"/>
  <c r="E13" i="21"/>
  <c r="D13" i="21"/>
  <c r="J12" i="21"/>
  <c r="I12" i="21"/>
  <c r="G12" i="21"/>
  <c r="G13" i="21" s="1"/>
  <c r="H6" i="21"/>
  <c r="F6" i="21"/>
  <c r="E6" i="21"/>
  <c r="D6" i="21"/>
  <c r="J5" i="21"/>
  <c r="I5" i="21"/>
  <c r="G5" i="21"/>
  <c r="G6" i="21" s="1"/>
  <c r="H28" i="5"/>
  <c r="F28" i="5"/>
  <c r="J27" i="5"/>
  <c r="I27" i="5"/>
  <c r="G27" i="5"/>
  <c r="G28" i="5" s="1"/>
  <c r="J20" i="5"/>
  <c r="I20" i="5"/>
  <c r="H21" i="5"/>
  <c r="F21" i="5"/>
  <c r="J13" i="5"/>
  <c r="J5" i="5"/>
  <c r="H14" i="5"/>
  <c r="G13" i="5"/>
  <c r="G14" i="5" s="1"/>
  <c r="J8" i="4"/>
  <c r="I5" i="4"/>
  <c r="J27" i="19"/>
  <c r="H27" i="19"/>
  <c r="I27" i="19" s="1"/>
  <c r="E18" i="19"/>
  <c r="J17" i="19"/>
  <c r="K17" i="19"/>
  <c r="J15" i="19"/>
  <c r="J14" i="19"/>
  <c r="J5" i="19"/>
  <c r="J15" i="2"/>
  <c r="H15" i="2"/>
  <c r="I15" i="2" s="1"/>
  <c r="K15" i="2" s="1"/>
  <c r="J5" i="3"/>
  <c r="H5" i="3"/>
  <c r="I5" i="3" s="1"/>
  <c r="K5" i="3" s="1"/>
  <c r="J6" i="3"/>
  <c r="H6" i="3"/>
  <c r="J65" i="3"/>
  <c r="H65" i="3"/>
  <c r="I65" i="3" s="1"/>
  <c r="K65" i="3" s="1"/>
  <c r="J92" i="3"/>
  <c r="H92" i="3"/>
  <c r="I92" i="3" s="1"/>
  <c r="K92" i="3" s="1"/>
  <c r="J82" i="3"/>
  <c r="H82" i="3"/>
  <c r="I82" i="3" s="1"/>
  <c r="K82" i="3" s="1"/>
  <c r="J79" i="3"/>
  <c r="H79" i="3"/>
  <c r="I79" i="3" s="1"/>
  <c r="K79" i="3" s="1"/>
  <c r="J85" i="3"/>
  <c r="H85" i="3"/>
  <c r="I85" i="3" s="1"/>
  <c r="K85" i="3" s="1"/>
  <c r="J56" i="3"/>
  <c r="H56" i="3"/>
  <c r="I56" i="3" s="1"/>
  <c r="K56" i="3" s="1"/>
  <c r="J57" i="3"/>
  <c r="J55" i="3"/>
  <c r="H55" i="3"/>
  <c r="I55" i="3" s="1"/>
  <c r="K55" i="3" s="1"/>
  <c r="J67" i="3"/>
  <c r="H67" i="3"/>
  <c r="I67" i="3" s="1"/>
  <c r="K67" i="3" s="1"/>
  <c r="J78" i="3"/>
  <c r="H78" i="3"/>
  <c r="I78" i="3" s="1"/>
  <c r="K78" i="3" s="1"/>
  <c r="J74" i="3"/>
  <c r="H74" i="3"/>
  <c r="I74" i="3" s="1"/>
  <c r="K74" i="3" s="1"/>
  <c r="J71" i="3"/>
  <c r="H71" i="3"/>
  <c r="I71" i="3" s="1"/>
  <c r="K71" i="3" s="1"/>
  <c r="J68" i="3"/>
  <c r="H68" i="3"/>
  <c r="I68" i="3" s="1"/>
  <c r="K68" i="3" s="1"/>
  <c r="J69" i="3"/>
  <c r="H69" i="3"/>
  <c r="I69" i="3" s="1"/>
  <c r="K69" i="3" s="1"/>
  <c r="J62" i="3"/>
  <c r="H62" i="3"/>
  <c r="I62" i="3" s="1"/>
  <c r="K62" i="3" s="1"/>
  <c r="J64" i="3"/>
  <c r="H64" i="3"/>
  <c r="I64" i="3" s="1"/>
  <c r="K64" i="3" s="1"/>
  <c r="J59" i="3"/>
  <c r="H59" i="3"/>
  <c r="I59" i="3" s="1"/>
  <c r="K59" i="3" s="1"/>
  <c r="L7" i="20"/>
  <c r="L6" i="20"/>
  <c r="F26" i="20"/>
  <c r="K25" i="20"/>
  <c r="L25" i="20"/>
  <c r="K9" i="20"/>
  <c r="I9" i="20"/>
  <c r="L9" i="20" s="1"/>
  <c r="K11" i="20"/>
  <c r="I11" i="20"/>
  <c r="L11" i="20" s="1"/>
  <c r="K19" i="20"/>
  <c r="I19" i="20"/>
  <c r="L19" i="20" s="1"/>
  <c r="K18" i="20"/>
  <c r="I18" i="20"/>
  <c r="L18" i="20" s="1"/>
  <c r="K17" i="20"/>
  <c r="I17" i="20"/>
  <c r="L17" i="20" s="1"/>
  <c r="K16" i="20"/>
  <c r="I16" i="20"/>
  <c r="L16" i="20" s="1"/>
  <c r="K15" i="20"/>
  <c r="I15" i="20"/>
  <c r="L15" i="20" s="1"/>
  <c r="K14" i="20"/>
  <c r="I14" i="20"/>
  <c r="L14" i="20" s="1"/>
  <c r="K13" i="20"/>
  <c r="I13" i="20"/>
  <c r="L13" i="20" s="1"/>
  <c r="K10" i="20"/>
  <c r="I10" i="20"/>
  <c r="L10" i="20" s="1"/>
  <c r="K12" i="20"/>
  <c r="I12" i="20"/>
  <c r="L12" i="20" s="1"/>
  <c r="K8" i="20"/>
  <c r="I8" i="20"/>
  <c r="L8" i="20" s="1"/>
  <c r="K7" i="20"/>
  <c r="I7" i="20"/>
  <c r="K6" i="20"/>
  <c r="J26" i="20"/>
  <c r="I6" i="20"/>
  <c r="K34" i="16"/>
  <c r="J5" i="15"/>
  <c r="J5" i="1"/>
  <c r="E8" i="19"/>
  <c r="J6" i="19"/>
  <c r="H6" i="19"/>
  <c r="I6" i="19" s="1"/>
  <c r="K6" i="19" s="1"/>
  <c r="H5" i="19"/>
  <c r="I5" i="19" s="1"/>
  <c r="K5" i="19" s="1"/>
  <c r="G7" i="8"/>
  <c r="I7" i="8" s="1"/>
  <c r="I5" i="8"/>
  <c r="H43" i="3"/>
  <c r="I43" i="3" s="1"/>
  <c r="K43" i="3" s="1"/>
  <c r="J43" i="3"/>
  <c r="J21" i="3"/>
  <c r="H21" i="3"/>
  <c r="I21" i="3" s="1"/>
  <c r="K21" i="3" s="1"/>
  <c r="J19" i="3"/>
  <c r="H19" i="3"/>
  <c r="I19" i="3" s="1"/>
  <c r="K19" i="3" s="1"/>
  <c r="H38" i="3"/>
  <c r="I38" i="3" s="1"/>
  <c r="K38" i="3" s="1"/>
  <c r="J38" i="3"/>
  <c r="H45" i="3"/>
  <c r="I45" i="3" s="1"/>
  <c r="K45" i="3" s="1"/>
  <c r="J45" i="3"/>
  <c r="H6" i="2"/>
  <c r="I6" i="2" s="1"/>
  <c r="K6" i="2" s="1"/>
  <c r="J6" i="2"/>
  <c r="H44" i="3"/>
  <c r="I44" i="3" s="1"/>
  <c r="K44" i="3" s="1"/>
  <c r="J44" i="3"/>
  <c r="H34" i="1"/>
  <c r="I34" i="1" s="1"/>
  <c r="K34" i="1" s="1"/>
  <c r="J34" i="1"/>
  <c r="H17" i="16"/>
  <c r="I17" i="16" s="1"/>
  <c r="K17" i="16" s="1"/>
  <c r="J17" i="16"/>
  <c r="H17" i="1"/>
  <c r="I17" i="1" s="1"/>
  <c r="K17" i="1" s="1"/>
  <c r="J17" i="1"/>
  <c r="H27" i="1"/>
  <c r="I27" i="1" s="1"/>
  <c r="K27" i="1" s="1"/>
  <c r="J27" i="1"/>
  <c r="J21" i="16"/>
  <c r="H21" i="16"/>
  <c r="I21" i="16" s="1"/>
  <c r="K21" i="16" s="1"/>
  <c r="H7" i="1"/>
  <c r="I7" i="1" s="1"/>
  <c r="K7" i="1" s="1"/>
  <c r="J7" i="1"/>
  <c r="H16" i="1"/>
  <c r="I16" i="1" s="1"/>
  <c r="K16" i="1" s="1"/>
  <c r="J16" i="1"/>
  <c r="H13" i="1"/>
  <c r="I13" i="1" s="1"/>
  <c r="K13" i="1" s="1"/>
  <c r="H5" i="15"/>
  <c r="I5" i="15" s="1"/>
  <c r="K5" i="15" s="1"/>
  <c r="D8" i="8"/>
  <c r="H5" i="8"/>
  <c r="H6" i="8"/>
  <c r="I6" i="8"/>
  <c r="H7" i="8"/>
  <c r="H6" i="13"/>
  <c r="E7" i="13"/>
  <c r="E14" i="13"/>
  <c r="I5" i="5"/>
  <c r="E14" i="5"/>
  <c r="D14" i="5"/>
  <c r="F14" i="5"/>
  <c r="I13" i="5"/>
  <c r="E21" i="5"/>
  <c r="D21" i="5"/>
  <c r="E28" i="5"/>
  <c r="D28" i="5"/>
  <c r="F8" i="4"/>
  <c r="I6" i="4"/>
  <c r="I7" i="4"/>
  <c r="J7" i="11"/>
  <c r="E8" i="11"/>
  <c r="H5" i="2"/>
  <c r="I5" i="2" s="1"/>
  <c r="K5" i="2" s="1"/>
  <c r="J5" i="2"/>
  <c r="E9" i="2"/>
  <c r="J8" i="15"/>
  <c r="H10" i="12"/>
  <c r="I10" i="12" s="1"/>
  <c r="K10" i="12" s="1"/>
  <c r="J10" i="12"/>
  <c r="H14" i="3"/>
  <c r="I14" i="3" s="1"/>
  <c r="K14" i="3" s="1"/>
  <c r="H42" i="3"/>
  <c r="I42" i="3" s="1"/>
  <c r="K42" i="3" s="1"/>
  <c r="H26" i="3"/>
  <c r="I26" i="3" s="1"/>
  <c r="K26" i="3" s="1"/>
  <c r="H33" i="3"/>
  <c r="I33" i="3" s="1"/>
  <c r="K33" i="3" s="1"/>
  <c r="H27" i="3"/>
  <c r="I27" i="3" s="1"/>
  <c r="K27" i="3" s="1"/>
  <c r="H16" i="3"/>
  <c r="I16" i="3" s="1"/>
  <c r="K16" i="3" s="1"/>
  <c r="H17" i="3"/>
  <c r="I17" i="3" s="1"/>
  <c r="K17" i="3" s="1"/>
  <c r="H18" i="3"/>
  <c r="I18" i="3" s="1"/>
  <c r="K18" i="3" s="1"/>
  <c r="H37" i="3"/>
  <c r="I37" i="3" s="1"/>
  <c r="K37" i="3" s="1"/>
  <c r="H30" i="3"/>
  <c r="H35" i="3"/>
  <c r="I35" i="3" s="1"/>
  <c r="K35" i="3" s="1"/>
  <c r="H31" i="3"/>
  <c r="I31" i="3" s="1"/>
  <c r="K31" i="3" s="1"/>
  <c r="H32" i="3"/>
  <c r="I32" i="3" s="1"/>
  <c r="K32" i="3" s="1"/>
  <c r="H23" i="3"/>
  <c r="H28" i="3"/>
  <c r="I28" i="3" s="1"/>
  <c r="K28" i="3" s="1"/>
  <c r="H39" i="3"/>
  <c r="I39" i="3" s="1"/>
  <c r="K39" i="3" s="1"/>
  <c r="H40" i="3"/>
  <c r="I40" i="3" s="1"/>
  <c r="K40" i="3" s="1"/>
  <c r="H41" i="3"/>
  <c r="I41" i="3" s="1"/>
  <c r="K41" i="3" s="1"/>
  <c r="J14" i="3"/>
  <c r="J42" i="3"/>
  <c r="J26" i="3"/>
  <c r="J33" i="3"/>
  <c r="J27" i="3"/>
  <c r="J16" i="3"/>
  <c r="J17" i="3"/>
  <c r="J18" i="3"/>
  <c r="J37" i="3"/>
  <c r="J30" i="3"/>
  <c r="J35" i="3"/>
  <c r="J31" i="3"/>
  <c r="J32" i="3"/>
  <c r="J23" i="3"/>
  <c r="J28" i="3"/>
  <c r="J39" i="3"/>
  <c r="J40" i="3"/>
  <c r="J41" i="3"/>
  <c r="E49" i="3"/>
  <c r="H6" i="18"/>
  <c r="I6" i="18" s="1"/>
  <c r="K6" i="18" s="1"/>
  <c r="J6" i="18"/>
  <c r="K7" i="18"/>
  <c r="J7" i="18"/>
  <c r="K5" i="18"/>
  <c r="H42" i="1"/>
  <c r="I42" i="1" s="1"/>
  <c r="K42" i="1" s="1"/>
  <c r="J42" i="1"/>
  <c r="H43" i="1"/>
  <c r="I43" i="1" s="1"/>
  <c r="K43" i="1" s="1"/>
  <c r="J43" i="1"/>
  <c r="H44" i="1"/>
  <c r="I44" i="1" s="1"/>
  <c r="K44" i="1" s="1"/>
  <c r="J44" i="1"/>
  <c r="H12" i="16"/>
  <c r="I12" i="16" s="1"/>
  <c r="K12" i="16" s="1"/>
  <c r="J12" i="16"/>
  <c r="H18" i="16"/>
  <c r="I18" i="16" s="1"/>
  <c r="K18" i="16" s="1"/>
  <c r="J18" i="16"/>
  <c r="H27" i="16"/>
  <c r="I27" i="16" s="1"/>
  <c r="K27" i="16" s="1"/>
  <c r="J27" i="16"/>
  <c r="H28" i="16"/>
  <c r="I28" i="16" s="1"/>
  <c r="K28" i="16" s="1"/>
  <c r="J28" i="16"/>
  <c r="H25" i="16"/>
  <c r="I25" i="16" s="1"/>
  <c r="K25" i="16" s="1"/>
  <c r="J25" i="16"/>
  <c r="H26" i="16"/>
  <c r="I26" i="16" s="1"/>
  <c r="K26" i="16" s="1"/>
  <c r="J26" i="16"/>
  <c r="H24" i="16"/>
  <c r="I24" i="16" s="1"/>
  <c r="K24" i="16" s="1"/>
  <c r="J24" i="16"/>
  <c r="H33" i="16"/>
  <c r="I33" i="16" s="1"/>
  <c r="K33" i="16" s="1"/>
  <c r="J33" i="16"/>
  <c r="J34" i="16"/>
  <c r="E8" i="18"/>
  <c r="H9" i="15"/>
  <c r="H7" i="15"/>
  <c r="I7" i="15" s="1"/>
  <c r="K7" i="15" s="1"/>
  <c r="J9" i="15"/>
  <c r="J7" i="15"/>
  <c r="J21" i="1"/>
  <c r="H41" i="1"/>
  <c r="I41" i="1" s="1"/>
  <c r="K41" i="1" s="1"/>
  <c r="J41" i="1"/>
  <c r="H45" i="1"/>
  <c r="I45" i="1" s="1"/>
  <c r="K45" i="1" s="1"/>
  <c r="J45" i="1"/>
  <c r="H35" i="1"/>
  <c r="I35" i="1" s="1"/>
  <c r="K35" i="1" s="1"/>
  <c r="J35" i="1"/>
  <c r="H36" i="1"/>
  <c r="I36" i="1" s="1"/>
  <c r="K36" i="1" s="1"/>
  <c r="J36" i="1"/>
  <c r="H22" i="1"/>
  <c r="I22" i="1" s="1"/>
  <c r="K22" i="1" s="1"/>
  <c r="J22" i="1"/>
  <c r="H23" i="1"/>
  <c r="I23" i="1" s="1"/>
  <c r="K23" i="1" s="1"/>
  <c r="J23" i="1"/>
  <c r="H24" i="1"/>
  <c r="I24" i="1" s="1"/>
  <c r="K24" i="1" s="1"/>
  <c r="J24" i="1"/>
  <c r="H25" i="1"/>
  <c r="I25" i="1" s="1"/>
  <c r="K25" i="1" s="1"/>
  <c r="J25" i="1"/>
  <c r="H26" i="1"/>
  <c r="I26" i="1" s="1"/>
  <c r="K26" i="1" s="1"/>
  <c r="J26" i="1"/>
  <c r="H29" i="1"/>
  <c r="I29" i="1" s="1"/>
  <c r="K29" i="1" s="1"/>
  <c r="J29" i="1"/>
  <c r="H30" i="1"/>
  <c r="I30" i="1" s="1"/>
  <c r="K30" i="1" s="1"/>
  <c r="J30" i="1"/>
  <c r="H37" i="1"/>
  <c r="I37" i="1" s="1"/>
  <c r="K37" i="1" s="1"/>
  <c r="J37" i="1"/>
  <c r="H15" i="1"/>
  <c r="I15" i="1" s="1"/>
  <c r="K15" i="1" s="1"/>
  <c r="J15" i="1"/>
  <c r="H14" i="1"/>
  <c r="I14" i="1" s="1"/>
  <c r="K14" i="1" s="1"/>
  <c r="J14" i="1"/>
  <c r="J13" i="1"/>
  <c r="H12" i="1"/>
  <c r="I12" i="1" s="1"/>
  <c r="K12" i="1" s="1"/>
  <c r="J12" i="1"/>
  <c r="H11" i="1"/>
  <c r="I11" i="1" s="1"/>
  <c r="K11" i="1" s="1"/>
  <c r="J11" i="1"/>
  <c r="H8" i="1"/>
  <c r="I8" i="1" s="1"/>
  <c r="K8" i="1" s="1"/>
  <c r="J8" i="1"/>
  <c r="H6" i="1"/>
  <c r="I6" i="1" s="1"/>
  <c r="K6" i="1" s="1"/>
  <c r="J6" i="1"/>
  <c r="H5" i="1"/>
  <c r="I5" i="1" s="1"/>
  <c r="K5" i="1" s="1"/>
  <c r="E58" i="1"/>
  <c r="E11" i="15"/>
  <c r="H6" i="12"/>
  <c r="I6" i="12" s="1"/>
  <c r="K6" i="12" s="1"/>
  <c r="H7" i="12"/>
  <c r="I7" i="12" s="1"/>
  <c r="K7" i="12" s="1"/>
  <c r="H8" i="12"/>
  <c r="I8" i="12" s="1"/>
  <c r="K8" i="12" s="1"/>
  <c r="H15" i="12"/>
  <c r="I15" i="12" s="1"/>
  <c r="K15" i="12" s="1"/>
  <c r="H9" i="12"/>
  <c r="I9" i="12" s="1"/>
  <c r="K9" i="12" s="1"/>
  <c r="H12" i="12"/>
  <c r="I12" i="12" s="1"/>
  <c r="K12" i="12" s="1"/>
  <c r="H16" i="12"/>
  <c r="I16" i="12" s="1"/>
  <c r="K16" i="12" s="1"/>
  <c r="H13" i="12"/>
  <c r="I13" i="12" s="1"/>
  <c r="K13" i="12" s="1"/>
  <c r="J7" i="12"/>
  <c r="J8" i="12"/>
  <c r="J15" i="12"/>
  <c r="J9" i="12"/>
  <c r="J12" i="12"/>
  <c r="J16" i="12"/>
  <c r="J13" i="12"/>
  <c r="J6" i="12"/>
  <c r="E18" i="12"/>
  <c r="I26" i="20" l="1"/>
  <c r="I14" i="10"/>
  <c r="H10" i="34"/>
  <c r="I14" i="11"/>
  <c r="H19" i="11"/>
  <c r="H24" i="6"/>
  <c r="I21" i="23"/>
  <c r="K21" i="23" s="1"/>
  <c r="I6" i="21"/>
  <c r="H16" i="6"/>
  <c r="I30" i="3"/>
  <c r="K30" i="3" s="1"/>
  <c r="H49" i="3"/>
  <c r="J6" i="21"/>
  <c r="H9" i="2"/>
  <c r="F14" i="13"/>
  <c r="E195" i="31"/>
  <c r="K10" i="34"/>
  <c r="I13" i="21"/>
  <c r="I7" i="10"/>
  <c r="J14" i="10"/>
  <c r="K13" i="29"/>
  <c r="G20" i="10"/>
  <c r="G23" i="10" s="1"/>
  <c r="K16" i="7"/>
  <c r="K18" i="7" s="1"/>
  <c r="J20" i="10"/>
  <c r="J23" i="10" s="1"/>
  <c r="H25" i="24"/>
  <c r="H27" i="24" s="1"/>
  <c r="G15" i="13"/>
  <c r="K5" i="33"/>
  <c r="K7" i="33" s="1"/>
  <c r="I7" i="33"/>
  <c r="I27" i="24"/>
  <c r="H38" i="6"/>
  <c r="K36" i="6"/>
  <c r="K38" i="6" s="1"/>
  <c r="D11" i="14"/>
  <c r="D59" i="14"/>
  <c r="E77" i="14"/>
  <c r="D56" i="14"/>
  <c r="D63" i="14"/>
  <c r="D46" i="14"/>
  <c r="D53" i="14"/>
  <c r="I22" i="6"/>
  <c r="K43" i="6"/>
  <c r="H15" i="26"/>
  <c r="K15" i="26"/>
  <c r="H22" i="26"/>
  <c r="K22" i="26"/>
  <c r="I23" i="3"/>
  <c r="K23" i="3" s="1"/>
  <c r="G14" i="10"/>
  <c r="I23" i="10"/>
  <c r="I8" i="11"/>
  <c r="K16" i="11"/>
  <c r="E284" i="22"/>
  <c r="I60" i="24"/>
  <c r="H7" i="9"/>
  <c r="K24" i="24"/>
  <c r="K27" i="24" s="1"/>
  <c r="G7" i="5"/>
  <c r="J13" i="21"/>
  <c r="K15" i="19"/>
  <c r="H14" i="7"/>
  <c r="H18" i="7" s="1"/>
  <c r="I18" i="7"/>
  <c r="E273" i="22"/>
  <c r="H8" i="26"/>
  <c r="E18" i="13"/>
  <c r="I32" i="19"/>
  <c r="H32" i="19"/>
  <c r="H58" i="24"/>
  <c r="H8" i="18"/>
  <c r="K58" i="24"/>
  <c r="H60" i="6"/>
  <c r="H23" i="23"/>
  <c r="F7" i="32"/>
  <c r="H5" i="32"/>
  <c r="H7" i="32" s="1"/>
  <c r="I7" i="5"/>
  <c r="I28" i="5"/>
  <c r="I21" i="5"/>
  <c r="C13" i="22"/>
  <c r="E218" i="31"/>
  <c r="E183" i="31"/>
  <c r="E143" i="31"/>
  <c r="E96" i="31"/>
  <c r="E80" i="31"/>
  <c r="E58" i="31"/>
  <c r="E48" i="31"/>
  <c r="H8" i="3"/>
  <c r="K35" i="16"/>
  <c r="I35" i="16"/>
  <c r="H35" i="16"/>
  <c r="G258" i="22"/>
  <c r="E258" i="22"/>
  <c r="I8" i="8"/>
  <c r="G18" i="13"/>
  <c r="E43" i="14"/>
  <c r="H18" i="12"/>
  <c r="I8" i="4"/>
  <c r="K5" i="23"/>
  <c r="H15" i="21"/>
  <c r="J8" i="7"/>
  <c r="F7" i="13"/>
  <c r="H5" i="13"/>
  <c r="H10" i="30"/>
  <c r="H10" i="27"/>
  <c r="I19" i="11"/>
  <c r="G8" i="8"/>
  <c r="H15" i="29"/>
  <c r="H7" i="29"/>
  <c r="J28" i="5"/>
  <c r="H45" i="6"/>
  <c r="I5" i="6"/>
  <c r="I7" i="6" s="1"/>
  <c r="K10" i="30"/>
  <c r="G7" i="10"/>
  <c r="J14" i="5"/>
  <c r="I14" i="5"/>
  <c r="H18" i="19"/>
  <c r="I15" i="29"/>
  <c r="H16" i="28"/>
  <c r="I8" i="28"/>
  <c r="K10" i="27"/>
  <c r="K7" i="9"/>
  <c r="K8" i="26"/>
  <c r="H8" i="7"/>
  <c r="K8" i="7"/>
  <c r="J18" i="7"/>
  <c r="H42" i="24"/>
  <c r="K42" i="24"/>
  <c r="K14" i="11"/>
  <c r="H8" i="11"/>
  <c r="K8" i="11"/>
  <c r="H19" i="24"/>
  <c r="H35" i="24"/>
  <c r="K35" i="24"/>
  <c r="K19" i="24"/>
  <c r="H12" i="24"/>
  <c r="K8" i="18"/>
  <c r="I8" i="18"/>
  <c r="E203" i="22"/>
  <c r="E72" i="22"/>
  <c r="E109" i="22"/>
  <c r="E5" i="22" s="1"/>
  <c r="E161" i="22"/>
  <c r="E7" i="22" s="1"/>
  <c r="E127" i="22"/>
  <c r="J21" i="5"/>
  <c r="G21" i="5"/>
  <c r="J7" i="5"/>
  <c r="K14" i="19"/>
  <c r="K27" i="19"/>
  <c r="I8" i="19"/>
  <c r="H8" i="19"/>
  <c r="I18" i="2"/>
  <c r="H18" i="2"/>
  <c r="K9" i="2"/>
  <c r="I94" i="3"/>
  <c r="H94" i="3"/>
  <c r="I6" i="3"/>
  <c r="K6" i="3" s="1"/>
  <c r="K94" i="3"/>
  <c r="L26" i="20"/>
  <c r="I18" i="12"/>
  <c r="K18" i="12"/>
  <c r="H11" i="15"/>
  <c r="I9" i="15"/>
  <c r="K9" i="15" s="1"/>
  <c r="K11" i="15" s="1"/>
  <c r="K8" i="19"/>
  <c r="I58" i="1"/>
  <c r="K58" i="1"/>
  <c r="H58" i="1"/>
  <c r="D5" i="14" l="1"/>
  <c r="E20" i="14"/>
  <c r="E5" i="14"/>
  <c r="E37" i="14"/>
  <c r="E56" i="14"/>
  <c r="D37" i="14"/>
  <c r="F15" i="13"/>
  <c r="I49" i="3"/>
  <c r="K49" i="3"/>
  <c r="F18" i="13"/>
  <c r="E63" i="14"/>
  <c r="E53" i="14"/>
  <c r="E70" i="14"/>
  <c r="E59" i="14"/>
  <c r="D70" i="14"/>
  <c r="E46" i="14"/>
  <c r="E11" i="14"/>
  <c r="D20" i="14"/>
  <c r="I24" i="6"/>
  <c r="K22" i="6"/>
  <c r="I16" i="6"/>
  <c r="K13" i="6"/>
  <c r="K16" i="6" s="1"/>
  <c r="E274" i="22"/>
  <c r="E275" i="22" s="1"/>
  <c r="F10" i="22" s="1"/>
  <c r="E286" i="22"/>
  <c r="F11" i="22" s="1"/>
  <c r="E11" i="22"/>
  <c r="E20" i="7"/>
  <c r="K18" i="19"/>
  <c r="E9" i="22"/>
  <c r="E10" i="22"/>
  <c r="I11" i="15"/>
  <c r="E73" i="22"/>
  <c r="E74" i="22" s="1"/>
  <c r="F4" i="22" s="1"/>
  <c r="E4" i="22"/>
  <c r="E128" i="22"/>
  <c r="E129" i="22" s="1"/>
  <c r="F6" i="22" s="1"/>
  <c r="E6" i="22"/>
  <c r="E204" i="22"/>
  <c r="E205" i="22" s="1"/>
  <c r="F8" i="22" s="1"/>
  <c r="E8" i="22"/>
  <c r="F9" i="22"/>
  <c r="K32" i="19"/>
  <c r="K18" i="2"/>
  <c r="I8" i="3"/>
  <c r="K8" i="3"/>
  <c r="H7" i="13"/>
  <c r="H18" i="13" s="1"/>
  <c r="K24" i="2"/>
  <c r="I31" i="2"/>
  <c r="E162" i="22"/>
  <c r="E163" i="22" s="1"/>
  <c r="F7" i="22" s="1"/>
  <c r="I7" i="29"/>
  <c r="K7" i="29"/>
  <c r="I45" i="6"/>
  <c r="K45" i="6"/>
  <c r="K5" i="6"/>
  <c r="K7" i="6" s="1"/>
  <c r="K58" i="6"/>
  <c r="K60" i="6" s="1"/>
  <c r="I60" i="6"/>
  <c r="K15" i="29"/>
  <c r="K8" i="28"/>
  <c r="K16" i="28" s="1"/>
  <c r="I16" i="28"/>
  <c r="I12" i="24"/>
  <c r="K5" i="24"/>
  <c r="K12" i="24" s="1"/>
  <c r="E110" i="22"/>
  <c r="E111" i="22" s="1"/>
  <c r="F5" i="22" s="1"/>
  <c r="I23" i="23"/>
  <c r="K14" i="23"/>
  <c r="K23" i="23" s="1"/>
  <c r="G5" i="22"/>
  <c r="G7" i="22"/>
  <c r="I18" i="19"/>
  <c r="I9" i="2"/>
  <c r="K24" i="6" l="1"/>
  <c r="G9" i="22"/>
  <c r="D43" i="14"/>
  <c r="E24" i="14"/>
  <c r="E86" i="14" s="1"/>
  <c r="D24" i="14"/>
  <c r="G11" i="22"/>
  <c r="H11" i="22"/>
  <c r="H10" i="22"/>
  <c r="G10" i="22"/>
  <c r="H9" i="22"/>
  <c r="F13" i="24"/>
  <c r="E13" i="22"/>
  <c r="K31" i="2"/>
  <c r="G8" i="22"/>
  <c r="G6" i="22"/>
  <c r="G4" i="22"/>
  <c r="H8" i="22"/>
  <c r="H5" i="22"/>
  <c r="H7" i="22"/>
  <c r="D86" i="14" l="1"/>
  <c r="H6" i="22"/>
  <c r="F13" i="22"/>
  <c r="G13" i="22"/>
  <c r="H4" i="22"/>
  <c r="H13" i="22" l="1"/>
  <c r="K15" i="11" l="1"/>
  <c r="K19" i="11" s="1"/>
  <c r="I52" i="6" l="1"/>
  <c r="H50" i="6"/>
  <c r="H52" i="6" s="1"/>
  <c r="K52" i="6"/>
  <c r="I8" i="23"/>
  <c r="K6" i="23"/>
  <c r="K8" i="23" s="1"/>
  <c r="H8" i="23"/>
</calcChain>
</file>

<file path=xl/sharedStrings.xml><?xml version="1.0" encoding="utf-8"?>
<sst xmlns="http://schemas.openxmlformats.org/spreadsheetml/2006/main" count="2964" uniqueCount="855">
  <si>
    <t>Red.</t>
  </si>
  <si>
    <t>br.</t>
  </si>
  <si>
    <t>Jed.</t>
  </si>
  <si>
    <t>mj.</t>
  </si>
  <si>
    <t>1.</t>
  </si>
  <si>
    <t>FOTOKOPIRNI PAPIR A4/80g NEUSIDLER IQ PREMIUM ili jednako vrijedan</t>
  </si>
  <si>
    <t>omot</t>
  </si>
  <si>
    <t>2.</t>
  </si>
  <si>
    <t>FOTOKOPIRNI PAPIR A3/80G NEUSIDLER IQ PREMIUM ili jednako vrijedan</t>
  </si>
  <si>
    <t>3.</t>
  </si>
  <si>
    <t>kom</t>
  </si>
  <si>
    <t>4.</t>
  </si>
  <si>
    <t>5.</t>
  </si>
  <si>
    <t>6.</t>
  </si>
  <si>
    <t>7.</t>
  </si>
  <si>
    <t>8.</t>
  </si>
  <si>
    <t>9.</t>
  </si>
  <si>
    <t>BILJEŽNICA A4 MEKI UVEZ D/K 60L</t>
  </si>
  <si>
    <t>RASTER SAVIJENI A3/K TRGOVAČKI PAPIR, 1/200</t>
  </si>
  <si>
    <t>FASCIKL PREŠPAN S KLAPNOM</t>
  </si>
  <si>
    <t>blok</t>
  </si>
  <si>
    <t>BLOK LJEPLJIVI (memo) 76x76 400L PASTEL COLOR MIX kao POST“IT ili jednako vrijedan</t>
  </si>
  <si>
    <t>REGISTRATOR A4  ŠIROKI sa kutijom, U BOJI kao LIPA MILL ili jednako vrijedan</t>
  </si>
  <si>
    <t>REGISTRATOR A4  uski sa kutijom, EKO kao LIPA MILL ili jednako vrijedan</t>
  </si>
  <si>
    <t>KUVERTA AD 1000 230X360</t>
  </si>
  <si>
    <t>KUVERTA B6-5 LTX 120X176</t>
  </si>
  <si>
    <t>PAPIR FOTOKOPIRNI A4/80g COLOR MIX 1/250l INTENZIV, kao Neusidler IQ Premium ili jednako vrijedan</t>
  </si>
  <si>
    <t>I-1/NCR UPLATNICA</t>
  </si>
  <si>
    <t>I-28a/BLAGAJNIČKI IZVJEŠTAJ</t>
  </si>
  <si>
    <t>I-14A/NCR NARUDŽBENICA</t>
  </si>
  <si>
    <t>CD-R SPINDL 1/50 (kao verbatim ili jednako vrijedan)</t>
  </si>
  <si>
    <t>KEMIJSKA OLOVKA PILOT BP 145 BETTER ili jednako vrijedna</t>
  </si>
  <si>
    <t>OLOVKA GRAFITNA TOZ 777 HB ili jednako vrijedna</t>
  </si>
  <si>
    <t>TEKST MARKER EDDING 345/1 ili jednako vrijedan</t>
  </si>
  <si>
    <t>kg</t>
  </si>
  <si>
    <t>SPAJALICE ZA SPISE BR. 2</t>
  </si>
  <si>
    <t>SPAJALICE ZA SPISE BR. 3</t>
  </si>
  <si>
    <t>SPAJALICE ZA SPISE BR. 5</t>
  </si>
  <si>
    <t>ULOŽAK ZA KLAMERICU 24/6, 1/1000</t>
  </si>
  <si>
    <t>KOREKTOR 1/1</t>
  </si>
  <si>
    <t>KOREKTOR SET 2/1</t>
  </si>
  <si>
    <t>BATERIJA DURACELL 2A ili jednako vrijedno</t>
  </si>
  <si>
    <t>Obrazac ER-1</t>
  </si>
  <si>
    <t>Količina           (za razdoblje od 1 godine)</t>
  </si>
  <si>
    <t>KOLIČINA</t>
  </si>
  <si>
    <t>SPECIFIKACIJA POTREBNIH POŠTANSKIH USLUGA</t>
  </si>
  <si>
    <t>kn s PDV-om</t>
  </si>
  <si>
    <t>I-2/NCR ISPLATNICA</t>
  </si>
  <si>
    <t>Tinta HP 350 black</t>
  </si>
  <si>
    <t>Tinta Canon PG 40 black</t>
  </si>
  <si>
    <t>Tinta Canon PG 41 color</t>
  </si>
  <si>
    <t>Toner Canon C-EXV 14</t>
  </si>
  <si>
    <t>Tinta Lexmark L16 (zamjenska)</t>
  </si>
  <si>
    <t>Kom</t>
  </si>
  <si>
    <t>Tekući sapun 5 litara</t>
  </si>
  <si>
    <t>100 komada</t>
  </si>
  <si>
    <t>Pakovanje</t>
  </si>
  <si>
    <t>Krpa za pod 50x80cm</t>
  </si>
  <si>
    <t>Komada</t>
  </si>
  <si>
    <t>500 ml</t>
  </si>
  <si>
    <t xml:space="preserve">Sredstvo za pranje stakla Ajax </t>
  </si>
  <si>
    <t>750 ml</t>
  </si>
  <si>
    <t>Sredstvo za čišćenje Mr.Proper</t>
  </si>
  <si>
    <t>litra</t>
  </si>
  <si>
    <t xml:space="preserve">Det. za strojno pranje sjaj Calgonit </t>
  </si>
  <si>
    <t xml:space="preserve">Det. za strojno pranje Calgonit </t>
  </si>
  <si>
    <t>Solna kiselina 19%</t>
  </si>
  <si>
    <t>Vreće za smeće 70x110  20/1</t>
  </si>
  <si>
    <t>Komada (rolice)</t>
  </si>
  <si>
    <t>Sredstvo za pranje tepiha – Tepisan</t>
  </si>
  <si>
    <t>Lopatice za smeće</t>
  </si>
  <si>
    <t>komada</t>
  </si>
  <si>
    <t>Metla sirkova</t>
  </si>
  <si>
    <t>Sredstvo za čišćenje Super Jon 650 ml</t>
  </si>
  <si>
    <t>Sanitarni bris uzoraka iz kuhinje</t>
  </si>
  <si>
    <t>Dostava i mišljenje</t>
  </si>
  <si>
    <t>kWh</t>
  </si>
  <si>
    <t xml:space="preserve">NAPON PLAVI </t>
  </si>
  <si>
    <t>NAPON BIJELI</t>
  </si>
  <si>
    <t>NAPON CRVENI</t>
  </si>
  <si>
    <t>LOŽ ULJE</t>
  </si>
  <si>
    <t>Litra</t>
  </si>
  <si>
    <t>m3</t>
  </si>
  <si>
    <t>OGRIJEVNO DRVO</t>
  </si>
  <si>
    <t>Kom.</t>
  </si>
  <si>
    <t>Ažuriranje računalnih baza</t>
  </si>
  <si>
    <t>SPECIFIKACIJA POTREBNE PEDAGOŠKE DOKUMENTACIJE</t>
  </si>
  <si>
    <t>Plava zaštićena podloga</t>
  </si>
  <si>
    <t>Pohvalnica za učenika</t>
  </si>
  <si>
    <t>Pohvalnica (5.-8. razred)</t>
  </si>
  <si>
    <t>Pregled rada</t>
  </si>
  <si>
    <t>Knjiga evidencije zamjena</t>
  </si>
  <si>
    <t>Spomenica škole</t>
  </si>
  <si>
    <t>Raspored sati</t>
  </si>
  <si>
    <t>Izvannastavne aktivnosti u OŠ</t>
  </si>
  <si>
    <t>ŠKOLSKA SPUŽVA 15X11X6 cm</t>
  </si>
  <si>
    <t>KREDA U BOJI 12/1</t>
  </si>
  <si>
    <t>KREDA BIJELA 100/1</t>
  </si>
  <si>
    <t>Internet</t>
  </si>
  <si>
    <t>Mobitel</t>
  </si>
  <si>
    <t>Cijena</t>
  </si>
  <si>
    <t>Količina</t>
  </si>
  <si>
    <t>Ukupno</t>
  </si>
  <si>
    <t>Kn s PDV-om</t>
  </si>
  <si>
    <t>Raspoloživo</t>
  </si>
  <si>
    <t>kn</t>
  </si>
  <si>
    <t>REALIZACIJA</t>
  </si>
  <si>
    <t>RASPOLOŽIVO</t>
  </si>
  <si>
    <t>ČAVLIĆI br. 3 - PRIBADAČE</t>
  </si>
  <si>
    <t>SPECIFIKACIJA POTREBNOG POTROŠNOG UREDSKOG MATERIJALA</t>
  </si>
  <si>
    <t>SPECIFIKACIJA POTREBNOG SITNOG INVENTARA</t>
  </si>
  <si>
    <t>Mirisi u spreju , 300ml</t>
  </si>
  <si>
    <t>Toaletetni papir Paloma, troslojni, 8+2 ili jedanko vrijedan</t>
  </si>
  <si>
    <t>Fiksne telefonske linije</t>
  </si>
  <si>
    <t>SPECIFIKACIJA INTERNETSKIH  USLUGA</t>
  </si>
  <si>
    <t>PREPORUČENA POŠILJKA</t>
  </si>
  <si>
    <t>mjesec</t>
  </si>
  <si>
    <t>Električna energija</t>
  </si>
  <si>
    <t>Plin</t>
  </si>
  <si>
    <t>Motorni benzin</t>
  </si>
  <si>
    <t>Sitni inventar</t>
  </si>
  <si>
    <t>Internetske usluge</t>
  </si>
  <si>
    <t>Poštanske usluge</t>
  </si>
  <si>
    <t>Ostale informatičke usluge</t>
  </si>
  <si>
    <t>Laboratorijske usluge</t>
  </si>
  <si>
    <t>PLAN NABAVE</t>
  </si>
  <si>
    <t>Iznos (kn)</t>
  </si>
  <si>
    <t>UKUPNO:</t>
  </si>
  <si>
    <t>HAMER PAPIR BIJELI 210g</t>
  </si>
  <si>
    <t>HAMER PAPIR U BOJI 200g</t>
  </si>
  <si>
    <t>FASCIKL PVC UR A4 90my Optima/Stimy</t>
  </si>
  <si>
    <t>Toner HP CB335EE</t>
  </si>
  <si>
    <t>Toner Canon CRG-728 MF 4410 crni</t>
  </si>
  <si>
    <t>Toner HP 35A (CB435A) crni original</t>
  </si>
  <si>
    <t>Selotejp 15/33</t>
  </si>
  <si>
    <t xml:space="preserve">Tinta HP 350 XL </t>
  </si>
  <si>
    <t>Toner HP CF211A LJ PRO200 M215N CYAN-131A</t>
  </si>
  <si>
    <t>Toner HP CF210A LJ PRO200 M215N BLACK-131A</t>
  </si>
  <si>
    <t>Toner HP CF212A LJ PRO200 M215N Yellow-131A</t>
  </si>
  <si>
    <t>Toner HP CF213A LJ PRO200 M215N Magenta</t>
  </si>
  <si>
    <t>Matična knjiga</t>
  </si>
  <si>
    <t>Toner Canon C-EXV 7</t>
  </si>
  <si>
    <t>Ljepilo u sticku 15g</t>
  </si>
  <si>
    <t>Sredstvo za čiščenje poda Ajax 1000ml</t>
  </si>
  <si>
    <t xml:space="preserve">Sredstvo za čišćenje Sanitar WC </t>
  </si>
  <si>
    <t>Sredstvo za čiščenje Pronto 5U1</t>
  </si>
  <si>
    <t>Deterdžent za posuđe Jar / Pur</t>
  </si>
  <si>
    <t>Airwick aerosol osvježivač prostora 240 ml</t>
  </si>
  <si>
    <t>Spužva za posuđe 2/1</t>
  </si>
  <si>
    <t>Krpa višenamjenska 40x40 cm  5/1</t>
  </si>
  <si>
    <t>Krpa za pod 50x60 cm  5/1</t>
  </si>
  <si>
    <t>Vreće za smeće 50x60  20/1</t>
  </si>
  <si>
    <t>WC osvježivač za školjke 1x40g</t>
  </si>
  <si>
    <t>WC pisoar tablete 750g</t>
  </si>
  <si>
    <t>Sredstvo za čišćenje Domestos</t>
  </si>
  <si>
    <t xml:space="preserve">Sredstvo za čiščenje Arf/Cif </t>
  </si>
  <si>
    <t>Mirisi za prostoriju,el., kao AIR Wick ili jednako vrijedan 25 ml</t>
  </si>
  <si>
    <t>Kuhinjski ručnici 2/1</t>
  </si>
  <si>
    <t>Toaletni papir troslojni 8/1</t>
  </si>
  <si>
    <t>Krpa magična 40x50 cm</t>
  </si>
  <si>
    <t>WC četka set</t>
  </si>
  <si>
    <t>Ribača četka na štapu</t>
  </si>
  <si>
    <t>Sredstvo za čišćenje Super 10   5 lit</t>
  </si>
  <si>
    <t>Sredstvo za dezinf. klima uređaja 100 ml</t>
  </si>
  <si>
    <t>Likvi automat sol za perilicu 1,5kg</t>
  </si>
  <si>
    <t>WC-AS ulošci s mrežicom</t>
  </si>
  <si>
    <t>Partviš s drškom</t>
  </si>
  <si>
    <t>Calgonit/ Somat sol za perilicu 1,5kg</t>
  </si>
  <si>
    <t>Rukavice latex 100/1</t>
  </si>
  <si>
    <t>Kuverta B5-SGR 176x250</t>
  </si>
  <si>
    <t>DVD+R  4,7GB</t>
  </si>
  <si>
    <t>Literatura</t>
  </si>
  <si>
    <t>Fiksne telefonske usluge</t>
  </si>
  <si>
    <t>Mobilne telefonske usluge</t>
  </si>
  <si>
    <t>Kruh i mlinarski proizvodi</t>
  </si>
  <si>
    <t>Mlijeko i mliječni proizvodi</t>
  </si>
  <si>
    <t>Meso i mesne prerađevine</t>
  </si>
  <si>
    <t>Sokovi i napitci</t>
  </si>
  <si>
    <t>Odvoz smeća</t>
  </si>
  <si>
    <t>Deratizacija, dezinsekcija</t>
  </si>
  <si>
    <t>Čišćenje i atest dimnjaka</t>
  </si>
  <si>
    <t>Utrošak vode</t>
  </si>
  <si>
    <t>Pitka voda iz boce</t>
  </si>
  <si>
    <t>Reprezentacija</t>
  </si>
  <si>
    <t>Poslovi zaštite na radu</t>
  </si>
  <si>
    <t>Materijal za održavanje opreme</t>
  </si>
  <si>
    <t>REALIZACIJA (bez PDV-a)</t>
  </si>
  <si>
    <t>sa PDV-om</t>
  </si>
  <si>
    <t>bez PDV-a</t>
  </si>
  <si>
    <t>Kn                 bez PDV-a</t>
  </si>
  <si>
    <t>Kn                            s PDV-om</t>
  </si>
  <si>
    <t>Školske novine</t>
  </si>
  <si>
    <t>Posavska Hrvatska</t>
  </si>
  <si>
    <t>Hrvatski jezik</t>
  </si>
  <si>
    <t>Lađa</t>
  </si>
  <si>
    <t>Modra lasta</t>
  </si>
  <si>
    <t>Meridijani</t>
  </si>
  <si>
    <t>Zrno</t>
  </si>
  <si>
    <t>Mak</t>
  </si>
  <si>
    <t>Matematika i škola</t>
  </si>
  <si>
    <t>Matematičko fizikalni list</t>
  </si>
  <si>
    <t>Računovodstvo i financije</t>
  </si>
  <si>
    <t>Strani jezici</t>
  </si>
  <si>
    <t>Smib</t>
  </si>
  <si>
    <t>Radost</t>
  </si>
  <si>
    <t>SPECIFIKACIJA POTREBNOG PAPIRA ZA FOTOKOPIRANJE</t>
  </si>
  <si>
    <t xml:space="preserve">SPECIFIKACIJA POTREBNIH TONERA I TINTE </t>
  </si>
  <si>
    <t>SPECIFIKACIJA POTREBNIH PRETPLATA</t>
  </si>
  <si>
    <t>SPECIFIKACIJA POTREBNIH PAPIRNATIH RUČNIKA</t>
  </si>
  <si>
    <t>SPECIFIKACIJA POTREBNIH SREDSTAVA ZA ČIŠĆENJE I ODRŽAVANJE</t>
  </si>
  <si>
    <t>SPECIFIKACIJA POTREBNOG MATERIJALA ZA ČIŠĆENJE I ODRŽAVANJE</t>
  </si>
  <si>
    <t>SPECIFIKACIJA POTREBNOG TOALETNOG PAPIRA</t>
  </si>
  <si>
    <t>SPECIFIKACIJA POTREBNOG TEKUĆEG SAPUNA</t>
  </si>
  <si>
    <t>SPECIFIKACIJA POTREBNOG HAMER PAPIRA</t>
  </si>
  <si>
    <t>SPECIFIKACIJA POTREBNOG MATERIJALA ZA NASTAVU / INA-u</t>
  </si>
  <si>
    <t>SPECIFIKACIJA POTREBNOG OSTALOG MATERIJALA</t>
  </si>
  <si>
    <t>SPECIFIKACIJA POTREBE ELEKTRIČNE ENERGIJE</t>
  </si>
  <si>
    <t>SPECIFIKACIJA POTREBE PLINA</t>
  </si>
  <si>
    <t>SPECIFIKACIJA POTREBE MOTORNOG BENZINA</t>
  </si>
  <si>
    <t>SPECIFIKACIJA POTREBE OGRIJEVNOG DRVA</t>
  </si>
  <si>
    <t>SPECIFIKACIJA POTREBNOG LOŽ ULJA</t>
  </si>
  <si>
    <t>SPECIFIKACIJA POTREBE MATERIJALA ZA TEKUĆE ODRŽAVANJE OBJEKATA</t>
  </si>
  <si>
    <t>SPECIFIKACIJA POTREBE MATERIJALA ZA TEKUĆE ODRŽAVANJE OPREME</t>
  </si>
  <si>
    <t>ODRŽAVANJE OBJEKATA</t>
  </si>
  <si>
    <t>ODRŽAVANJE OPREME</t>
  </si>
  <si>
    <t>KRUH I MLINARSKI PROIZVODI</t>
  </si>
  <si>
    <t>KONTO</t>
  </si>
  <si>
    <t>PLAN</t>
  </si>
  <si>
    <t>NAZIV PROIZVODA</t>
  </si>
  <si>
    <t>Kruh crni 700g</t>
  </si>
  <si>
    <t>MLIJEKO I MLIJEČNI PROIZVODI</t>
  </si>
  <si>
    <t>Kruh Posavac 700g</t>
  </si>
  <si>
    <t>MESO I MESNE PRERAĐEVINE</t>
  </si>
  <si>
    <t>Kruh bijeli 700g</t>
  </si>
  <si>
    <t>SOKOVI I NAPITCI</t>
  </si>
  <si>
    <t>Pecivo 100g</t>
  </si>
  <si>
    <t>OSTALE NAMIRNICE</t>
  </si>
  <si>
    <t>Pecivo sir 100g</t>
  </si>
  <si>
    <t>Pizza miješana 200g</t>
  </si>
  <si>
    <t>Hrenovka u tijestu 100g</t>
  </si>
  <si>
    <t>Hrenovka u tijestu 150g</t>
  </si>
  <si>
    <t>Pita mak,orah,čokolada 1,2kg</t>
  </si>
  <si>
    <t>Burek sir 400g</t>
  </si>
  <si>
    <t>Burek meso 400g</t>
  </si>
  <si>
    <t>PLAN NABAVE bez PDV-a</t>
  </si>
  <si>
    <t>PDV  25%</t>
  </si>
  <si>
    <t>Trajno mlijeko 1 lit</t>
  </si>
  <si>
    <t>Čokoladno mlijeko 0,2 lit</t>
  </si>
  <si>
    <t>Voćni jogurt 200g</t>
  </si>
  <si>
    <t>Voćni jogurt 150g</t>
  </si>
  <si>
    <t>Puding vanilija sa šlagom  4x125g</t>
  </si>
  <si>
    <t>Puding Choco-Loco 4x125g</t>
  </si>
  <si>
    <t>Margo 500g</t>
  </si>
  <si>
    <t>Maslac 250g</t>
  </si>
  <si>
    <t>Dukatela sirni namaz 250g</t>
  </si>
  <si>
    <t>Sir Edamer 1kg</t>
  </si>
  <si>
    <t>Sir Gouda 1 kg</t>
  </si>
  <si>
    <t>Sir Dimcek 1 kg</t>
  </si>
  <si>
    <t>Majoneza 5kg</t>
  </si>
  <si>
    <t>Majoneza 90g</t>
  </si>
  <si>
    <t>Vrhnje za kuhanje 1 kg</t>
  </si>
  <si>
    <t>Pureća salama 1kg</t>
  </si>
  <si>
    <t>Tirolka 1 kg</t>
  </si>
  <si>
    <t>Dimljeni vrat 1kg</t>
  </si>
  <si>
    <t>Čajna kobasica 1 kg</t>
  </si>
  <si>
    <t>Čajna pašteta 850g</t>
  </si>
  <si>
    <t>Sirup voćni 1 lit</t>
  </si>
  <si>
    <t>Sirup voćni 3 lit</t>
  </si>
  <si>
    <t>Sok od jabuke 5l</t>
  </si>
  <si>
    <t>Sok voćni 2 lit</t>
  </si>
  <si>
    <t>Sok voćni 1 lit</t>
  </si>
  <si>
    <t>Sok voćni 0,2l</t>
  </si>
  <si>
    <t>Sok Iso sport 0,33l</t>
  </si>
  <si>
    <t>Sok multivitamin 0,5l</t>
  </si>
  <si>
    <t>Instant napitak naranča 1 kg</t>
  </si>
  <si>
    <t>Instant napitak naranča 150g</t>
  </si>
  <si>
    <t>Mineralna voda 1,5lit</t>
  </si>
  <si>
    <t>Čaj voćni 50 g AO</t>
  </si>
  <si>
    <t>Čokoladni napitak 800g</t>
  </si>
  <si>
    <t>Čokoladni napitak 330g</t>
  </si>
  <si>
    <t>Franck divka bijela 250g</t>
  </si>
  <si>
    <t>Kava 500g</t>
  </si>
  <si>
    <t>Šećer 1kg</t>
  </si>
  <si>
    <t>Corn flakes 1/1</t>
  </si>
  <si>
    <t>Čokoladne loptice 1/1</t>
  </si>
  <si>
    <t>Lino Lada 10 kg</t>
  </si>
  <si>
    <t>Lino Lada 2,5 kg</t>
  </si>
  <si>
    <t>Marmelada miješana 6kg</t>
  </si>
  <si>
    <t>Marmelada marelica 6kg</t>
  </si>
  <si>
    <t>Marmelada miješana 3kg</t>
  </si>
  <si>
    <t>Marmelada marelica 3kg</t>
  </si>
  <si>
    <t>Banana kg</t>
  </si>
  <si>
    <t>Naranča</t>
  </si>
  <si>
    <t>Mrkva</t>
  </si>
  <si>
    <t>Peršin korijen / list</t>
  </si>
  <si>
    <t>Rajčica Grapolo</t>
  </si>
  <si>
    <t>Salata 1kg</t>
  </si>
  <si>
    <t>Bomboni voćni 850g</t>
  </si>
  <si>
    <t>Bomboni 1000g</t>
  </si>
  <si>
    <t>Keksi 300g</t>
  </si>
  <si>
    <t>Folija ALU 30m</t>
  </si>
  <si>
    <t>Folija prijanjajuća</t>
  </si>
  <si>
    <t>PVC čaše 0,2 l  100/1</t>
  </si>
  <si>
    <t>PVC čaše 0,2 l  25/1</t>
  </si>
  <si>
    <t>PLAN NABAVE sa PDV-om</t>
  </si>
  <si>
    <t>SPECIFIKACIJA POTREBNIH TELEFONSKIH USLUGA</t>
  </si>
  <si>
    <t>SPECIFIKACIJA POTREBNIH USLUGA ODRŽAVANJA OPREME</t>
  </si>
  <si>
    <t>Servis fotokopirnih uređaja</t>
  </si>
  <si>
    <t>Servis projektora</t>
  </si>
  <si>
    <t>Atestiranje PP aparata</t>
  </si>
  <si>
    <t>Opskrba vodom MŠ Sibinj</t>
  </si>
  <si>
    <t>Opskrba vodom PŠ Slobodnica</t>
  </si>
  <si>
    <t>Opskrba vodom PŠ Stari Slatnik</t>
  </si>
  <si>
    <t>Opskrba vodom PŠ Gornji Andrijevci</t>
  </si>
  <si>
    <t>Opskrba vodom PŠ Grgurevići</t>
  </si>
  <si>
    <t>Opskrba vodom PŠ Grižići</t>
  </si>
  <si>
    <t xml:space="preserve">Radne papuče </t>
  </si>
  <si>
    <t>Radni mantili</t>
  </si>
  <si>
    <t>Sportske patike</t>
  </si>
  <si>
    <t>Pražnjenje posuda MŠ Sibinj</t>
  </si>
  <si>
    <t>Pražnjenje posuda PŠ Stari Slatnik</t>
  </si>
  <si>
    <t>NUV PŠ Slobodnica</t>
  </si>
  <si>
    <t>NUV PŠ Stari Slatnik</t>
  </si>
  <si>
    <t>NUV PŠ Gornji Andrijevci</t>
  </si>
  <si>
    <t>NUV PŠ Grgurevići</t>
  </si>
  <si>
    <t>NUV PŠ Grižići</t>
  </si>
  <si>
    <t>NUV PŠ Ravan</t>
  </si>
  <si>
    <t>Ispumpavanje septičke jame</t>
  </si>
  <si>
    <t>Sanitacija aparata za vodu</t>
  </si>
  <si>
    <t>Sistematski pregled zaposlenika</t>
  </si>
  <si>
    <t>Liječnički pregled kuharica</t>
  </si>
  <si>
    <t>Reprezentacija za Dan škole</t>
  </si>
  <si>
    <t>SPECIFIKACIJA POTREBNIH USLUGA ISPORUKE PITKE VODE</t>
  </si>
  <si>
    <t>Voda u bocama 18,9 lit</t>
  </si>
  <si>
    <t>SPECIFIKACIJA POTREBNIH USLUGA ODVOZA SMEĆA</t>
  </si>
  <si>
    <t>SPECIFIKACIJA POTREBNIH USLUGA DERATIZACIJE, DEZINSEKCIJE I DEZINF.</t>
  </si>
  <si>
    <t>Preventivne DDD mjere</t>
  </si>
  <si>
    <t>SPECIFIKACIJA POTREBNIH USLUGA ČIŠĆENJA DIMNJAKA</t>
  </si>
  <si>
    <t>Čišćenje dimnjaka, atest</t>
  </si>
  <si>
    <t>SPECIFIKACIJA KOMUNALNIH USLUGA/ NAKNADA ZA UREĐENJE VODA</t>
  </si>
  <si>
    <t>NUV MŠ Sibinj</t>
  </si>
  <si>
    <t>Zdravstveni pregledi</t>
  </si>
  <si>
    <t>SPECIFIKACIJA POTREBNIH ZDRAVSTVENIH PREGLEDA</t>
  </si>
  <si>
    <t>SPECIFIKACIJA POTREBNIH LABORATORIJSKIH USLUGA</t>
  </si>
  <si>
    <t>SPECIFIKACIJA POTREBNIH INTELEKTUALNIH USLUGA</t>
  </si>
  <si>
    <t>Održavanje knjižničnog programa</t>
  </si>
  <si>
    <t>kom.</t>
  </si>
  <si>
    <t>Reinstalacija antivirusnog programa</t>
  </si>
  <si>
    <t>SPECIFIKACIJA POTREBE AŽURIRANJA RAČUNALNIH BAZA</t>
  </si>
  <si>
    <t>Održavanja računovod. programa</t>
  </si>
  <si>
    <t>SPECIFIKACIJA POTREBE ODRŽAVANJA RAČUNALNIH PROGRAMA</t>
  </si>
  <si>
    <t xml:space="preserve">SPECIFIKACIJA POTREBNIH OSTALIH USLUGA </t>
  </si>
  <si>
    <t>Ostale usluge</t>
  </si>
  <si>
    <t>SPECIFIKACIJA POTREBNIH USLUGA OSIGURANJA</t>
  </si>
  <si>
    <t>Premije osiguranja</t>
  </si>
  <si>
    <t>SPECIFIKACIJA POTREBNIH NABAVA ZA REPREZENTACIJU</t>
  </si>
  <si>
    <t>SPECIFIKACIJA POTREBNE RADNE ODJEĆE I OBUĆE</t>
  </si>
  <si>
    <t>Zakupnine i najamnine</t>
  </si>
  <si>
    <t>SPECIFIKACIJA POTREBNIH ZAKUPNINA I LICENCI</t>
  </si>
  <si>
    <t>Licenca /god.antivirusni program</t>
  </si>
  <si>
    <t>Mat. za nastavne aktivnosti</t>
  </si>
  <si>
    <t>Mat. za izvan nastavne aktivnosti</t>
  </si>
  <si>
    <t>PLIN za grijanje</t>
  </si>
  <si>
    <t>PLIN u boci 10 lit za kuhinju</t>
  </si>
  <si>
    <t>SPECIFIKACIJA DRUGOG DOHOTKA</t>
  </si>
  <si>
    <t>Poslovi oko najma dvorane</t>
  </si>
  <si>
    <t>SPECIFIKACIJA RASHODA PROTOKOLA I OSTALIH RASHODA</t>
  </si>
  <si>
    <t>Ostali nenavedeni rashodi</t>
  </si>
  <si>
    <t>SPECIFIKACIJA POTREBNE OPREME</t>
  </si>
  <si>
    <t>Uredska oprema i namještaj</t>
  </si>
  <si>
    <t>Knjige za knjižnicu</t>
  </si>
  <si>
    <t>Uredski materijal</t>
  </si>
  <si>
    <t>Materijal za higijenske potrebe</t>
  </si>
  <si>
    <t>Energija</t>
  </si>
  <si>
    <t>Materijal i dijelovi za tekuće i investicijsko održavanje</t>
  </si>
  <si>
    <t>Konto</t>
  </si>
  <si>
    <t>Uredski materijal i ost.mat. rashodi</t>
  </si>
  <si>
    <t>Službena radna obuća i odjeća</t>
  </si>
  <si>
    <t>Usluge telefona, pošte</t>
  </si>
  <si>
    <t>Komunalne usluge</t>
  </si>
  <si>
    <t>Zdravstvene usluge</t>
  </si>
  <si>
    <t>Intelektualne i osobne usluge</t>
  </si>
  <si>
    <t>Računalne usluge</t>
  </si>
  <si>
    <t>Knjige</t>
  </si>
  <si>
    <t>Predmet nabave</t>
  </si>
  <si>
    <t xml:space="preserve">Calgonit / Likvi tablete za perilicu </t>
  </si>
  <si>
    <t>Sredstvo protiv kukaca i mravi 300 ml</t>
  </si>
  <si>
    <t>Salvete 100/1</t>
  </si>
  <si>
    <t>PVC čaše 0,1 l  50/1</t>
  </si>
  <si>
    <t>PVC čaše 0,2 l  50/1</t>
  </si>
  <si>
    <t>Sitni inventar po izboru</t>
  </si>
  <si>
    <t>OŠ "IVAN MAŽURANIĆ"</t>
  </si>
  <si>
    <t>108. brigade ZNG 4, 35252 Sibinj</t>
  </si>
  <si>
    <t>OIB: 46036264063</t>
  </si>
  <si>
    <t>M.P.</t>
  </si>
  <si>
    <t>__________________________________</t>
  </si>
  <si>
    <t>PREDMET NABAVE</t>
  </si>
  <si>
    <t>Ev.br.</t>
  </si>
  <si>
    <t>Izvori</t>
  </si>
  <si>
    <t>sredstava</t>
  </si>
  <si>
    <t>Proračun BPŽ</t>
  </si>
  <si>
    <t>KUVERTA PLAVA 114x176</t>
  </si>
  <si>
    <t>Ostali nespomenuti rashodi</t>
  </si>
  <si>
    <t>Usluge tekućeg i investicijskog održavanja</t>
  </si>
  <si>
    <t>Krofna čokolada 100g</t>
  </si>
  <si>
    <t>Instant napitak limun 1 kg</t>
  </si>
  <si>
    <t>Čaše za vodu 100/1</t>
  </si>
  <si>
    <t>Sendvič trokutić,šunka,sir 100g</t>
  </si>
  <si>
    <t>32311 + 32312</t>
  </si>
  <si>
    <t>SPECIFIKACIJA POTREBNIH TELEFONSKIH INTERNETSKIH USLUGA</t>
  </si>
  <si>
    <t>Količina      m3</t>
  </si>
  <si>
    <t>Uvezivanje poslovnih knjiga</t>
  </si>
  <si>
    <t>Bušilica Optima P-830</t>
  </si>
  <si>
    <t>Heftarica Primula 12/24/6</t>
  </si>
  <si>
    <t>Papirnati ručnici 2/1</t>
  </si>
  <si>
    <t>Sredstvo za čišćenje Pronto parket 0,75l</t>
  </si>
  <si>
    <t>Airwick el.refile 19ml</t>
  </si>
  <si>
    <t>Sjajilo za perilicu 500- 600ml</t>
  </si>
  <si>
    <t>Rukavice gumene srednje sensitive L</t>
  </si>
  <si>
    <t>Čelična žica za pranje posuđa 1/1 30g</t>
  </si>
  <si>
    <t>WC košarice 1/1</t>
  </si>
  <si>
    <t>Pšenična krupica Tip 400 1kg</t>
  </si>
  <si>
    <t>Usklađivanje</t>
  </si>
  <si>
    <t>Krpa pamučna Rekord 50x60 cm  5/1</t>
  </si>
  <si>
    <t>Spužva Rekord 3/1</t>
  </si>
  <si>
    <t>Spužvasta krpa magična 1/1 Rekord</t>
  </si>
  <si>
    <t>Brisač poda s držalom Rekord</t>
  </si>
  <si>
    <t>Krpa višenamjenska 38x40 cm 3/1 Rekord</t>
  </si>
  <si>
    <t>Piroška hamburger 100g</t>
  </si>
  <si>
    <t>Bomboni voćni 400g</t>
  </si>
  <si>
    <t>Bombonjera 150g</t>
  </si>
  <si>
    <t>Korekcija</t>
  </si>
  <si>
    <t>Kinder milchschnitte 28g</t>
  </si>
  <si>
    <t>32241 + 32242</t>
  </si>
  <si>
    <t>FOTOKOPIRNI PAPIR A4/160g NEUSIDLER IQ PREMIUM ili jednako vrijedan</t>
  </si>
  <si>
    <t>Kiselo vrhnje 12%  900g</t>
  </si>
  <si>
    <t>Toner CB337EE</t>
  </si>
  <si>
    <t>Ultan Inomat 10L / BUZIL 5780 CORRIDOR</t>
  </si>
  <si>
    <t>Reprezentacija - Sigurno u prometu</t>
  </si>
  <si>
    <t>Vreće za smeće 50x60 s vezicom  10/1</t>
  </si>
  <si>
    <t>Tekuće abrazivno sredstvo 500ml Prens</t>
  </si>
  <si>
    <t>Tiskanica prijava/odjava</t>
  </si>
  <si>
    <t>Obrazac potvrda o upisu XI-10-12</t>
  </si>
  <si>
    <t>Ružica orah,mak 100g</t>
  </si>
  <si>
    <t>Kinder pingui 32g</t>
  </si>
  <si>
    <t>Burek krompir 400g</t>
  </si>
  <si>
    <t>PVC čaše 0,1 l  100/1</t>
  </si>
  <si>
    <t>Toner Canon EP-27</t>
  </si>
  <si>
    <t>0,9-1 litra</t>
  </si>
  <si>
    <t>El.aparat airwick single 19 ml</t>
  </si>
  <si>
    <t>Lino Lada Duo 2,5 kg</t>
  </si>
  <si>
    <t>Kanta za smeće 27l</t>
  </si>
  <si>
    <t>Šibice 10/1</t>
  </si>
  <si>
    <t>Amper 14l</t>
  </si>
  <si>
    <t>Metla s drškom</t>
  </si>
  <si>
    <t>Štap metalni 120cm</t>
  </si>
  <si>
    <t>Praško</t>
  </si>
  <si>
    <t>Koš za papir</t>
  </si>
  <si>
    <t>Metla brezova</t>
  </si>
  <si>
    <t>Toner CB335EE</t>
  </si>
  <si>
    <t>Naljepnice sticky 210x297 A4 100/1</t>
  </si>
  <si>
    <t>Izosan G 1kg</t>
  </si>
  <si>
    <t>PVC omoti za kom.bilježnice</t>
  </si>
  <si>
    <t>Ljepilo u sticku 8g</t>
  </si>
  <si>
    <t>Ljepilo Uhu 35ml</t>
  </si>
  <si>
    <t>Obrazac HUB-3 (1+2) ručni Putni nalog</t>
  </si>
  <si>
    <t>Matka</t>
  </si>
  <si>
    <t>Toner Lexmark Z25/Z35 10NO217 No17</t>
  </si>
  <si>
    <t>Selotejp 50/60 smeđi</t>
  </si>
  <si>
    <t>Servis plamenika / atest</t>
  </si>
  <si>
    <t>Namirnice - Projekt EU / BPŽ 5.1.</t>
  </si>
  <si>
    <t>Projekt EU - besplatna kuhinja</t>
  </si>
  <si>
    <t>Buhtla s čokoladom 100g</t>
  </si>
  <si>
    <t>Pizza 100g</t>
  </si>
  <si>
    <t>Trokutić lisnati šunka sir 100g</t>
  </si>
  <si>
    <t>Burek sa sirom 200g</t>
  </si>
  <si>
    <t>Burek s mesom 200g</t>
  </si>
  <si>
    <t>Čokoladno mlijeko 0,2 lit.</t>
  </si>
  <si>
    <t>Voćni jogurt</t>
  </si>
  <si>
    <t>Jabuka</t>
  </si>
  <si>
    <t>Mandarina</t>
  </si>
  <si>
    <t>Sendvič-trokutić šunka i sir 100g</t>
  </si>
  <si>
    <t>Burek sir 200g</t>
  </si>
  <si>
    <t>Burek meso 200g</t>
  </si>
  <si>
    <t>Piroška šunka i sir 100g</t>
  </si>
  <si>
    <t>Margo Margarita 500g</t>
  </si>
  <si>
    <t xml:space="preserve">KLASA: </t>
  </si>
  <si>
    <t xml:space="preserve">URBROJ: </t>
  </si>
  <si>
    <t>Procjenjena vrijednost           bez PDV-a</t>
  </si>
  <si>
    <t>Procjenjena vrijednost           sa PDV-om</t>
  </si>
  <si>
    <t>108.brigade ZNG 4, Sibinj 35252</t>
  </si>
  <si>
    <t>OIB: 46036264063,  RKP: 9886</t>
  </si>
  <si>
    <t>Pak.</t>
  </si>
  <si>
    <t>SPECIFIKACIJA POTREBNOG MATERIJALA ZA HIGIJENSKE POTEBE</t>
  </si>
  <si>
    <t>Punjenje za kutiju prve pomoći</t>
  </si>
  <si>
    <t>U Sibinju, 08.11.2016.</t>
  </si>
  <si>
    <t>_____________________________________</t>
  </si>
  <si>
    <t xml:space="preserve">         Ravnateljica: Mirela Mršić-Pavičić</t>
  </si>
  <si>
    <t>SPECIFIKACIJA POTREBNOG OSTALOG UREDSKOG MATERIJALA</t>
  </si>
  <si>
    <t>Str. 1/5</t>
  </si>
  <si>
    <t>Str. 2/5</t>
  </si>
  <si>
    <t>Str. 3/5</t>
  </si>
  <si>
    <t>Str. 4/5</t>
  </si>
  <si>
    <t>Str. 5/5</t>
  </si>
  <si>
    <t>KLASA: 401-01/16-01/01</t>
  </si>
  <si>
    <t>URBROJ: 2178/08-01/16</t>
  </si>
  <si>
    <t>SPECIFIKACIJA POTREBA ZA UREDSKIM MATERIJALOM ZA JEDNU GODINU</t>
  </si>
  <si>
    <t>SPECIFIKACIJA POTREBNIH PAPIRNATIH RUČNIKA ZA ČIŠĆENJE I ODRŽAVANJE</t>
  </si>
  <si>
    <t>Mat. za nastavne aktivnosti - razno</t>
  </si>
  <si>
    <t>Mat. za izvan nastavne aktivnosti - razno</t>
  </si>
  <si>
    <t>Proračun BPŽ, Prihodi za posebne namjene</t>
  </si>
  <si>
    <t>Usluge prijevoza učenika</t>
  </si>
  <si>
    <t>Usluga prijevoza učenika</t>
  </si>
  <si>
    <t>Usluge održavanja objekata</t>
  </si>
  <si>
    <t>Usluge servisa opreme</t>
  </si>
  <si>
    <t>Materijal za održavanje objekata</t>
  </si>
  <si>
    <t>Ostalo/ namazi,šećer,pahuljice i sl.</t>
  </si>
  <si>
    <t>Ostalo/ slivne vode, sanitacija i sl.</t>
  </si>
  <si>
    <t>Godišnje licence za računala</t>
  </si>
  <si>
    <t>Reprezentacija - Ostalo</t>
  </si>
  <si>
    <t>Drugi dohodak</t>
  </si>
  <si>
    <t>Toner CE278A - CRG 728A - CRG 726 zamjenski</t>
  </si>
  <si>
    <t>Sendvič šunka</t>
  </si>
  <si>
    <t>Lisnati štapić 100g</t>
  </si>
  <si>
    <t>Jezik</t>
  </si>
  <si>
    <t>Spužvasta krpa 5/1 Polyflex</t>
  </si>
  <si>
    <t>WC pisoar tablete 750g-1000g</t>
  </si>
  <si>
    <t>Odštopavanje kanalizacije</t>
  </si>
  <si>
    <t>Sok tetrapak 0,2l</t>
  </si>
  <si>
    <t>Šunka u ovitku</t>
  </si>
  <si>
    <t>Pecivo Chia 100g</t>
  </si>
  <si>
    <t>Toner Canon C-EXV 18</t>
  </si>
  <si>
    <t>Sir Picok 140g</t>
  </si>
  <si>
    <t>FASCIKL PVC UR A4 90my Optima/Stimy ili jednakovrijedan PVC L A4 800my</t>
  </si>
  <si>
    <t>Kakao instant napitak 1 kg</t>
  </si>
  <si>
    <t>Folija za grafoskop A4 100/1</t>
  </si>
  <si>
    <t>Flomaster 12/1</t>
  </si>
  <si>
    <t>Tinta HP 350 black (zamjenska)</t>
  </si>
  <si>
    <t>Tinta HP 350 XL  (zamjenska)</t>
  </si>
  <si>
    <t>Puding čokolada 125g</t>
  </si>
  <si>
    <t>Sirni namaz 200g</t>
  </si>
  <si>
    <t>Toner HP 131 A crni zamjenski</t>
  </si>
  <si>
    <t>Toner HP 131 A boja zamjenski</t>
  </si>
  <si>
    <t>Čaj voćni 100 g AO</t>
  </si>
  <si>
    <t>Ljetopis</t>
  </si>
  <si>
    <t>Kom.naknada</t>
  </si>
  <si>
    <t>Toner Canon 737 (zamjenski)</t>
  </si>
  <si>
    <t>KOREKTORA RAZREĐIVAČ 20 ml</t>
  </si>
  <si>
    <t>MARKER ZA PLOČU OBLI VRH</t>
  </si>
  <si>
    <t>Keksi 700g</t>
  </si>
  <si>
    <t>Hrenovka u kukuruzu 100g</t>
  </si>
  <si>
    <t>Čips 150g / Flips 150g</t>
  </si>
  <si>
    <t>Krastavci 2,35 kg</t>
  </si>
  <si>
    <t>1-1,5kg</t>
  </si>
  <si>
    <t>Sjajilo za perilicu 5L</t>
  </si>
  <si>
    <t>Sol za perilicu / tablete</t>
  </si>
  <si>
    <t>Toner CB336EE 350XL</t>
  </si>
  <si>
    <t>Toner CB338EE 351XL</t>
  </si>
  <si>
    <t>Osiguranje od požara, elem.šteta, ostala osiguranja</t>
  </si>
  <si>
    <t>Kruh</t>
  </si>
  <si>
    <t>Radna jakna</t>
  </si>
  <si>
    <t>Servis ostale opreme</t>
  </si>
  <si>
    <t>Ostale usluge održavanja</t>
  </si>
  <si>
    <t>Poslovi Zaštite na radu</t>
  </si>
  <si>
    <t>Namirnice - Projekt Školska shema</t>
  </si>
  <si>
    <t>BPŽ Pomoći</t>
  </si>
  <si>
    <t xml:space="preserve">Vl.prihodi, </t>
  </si>
  <si>
    <t xml:space="preserve">     Ravnatelj: Josip Šišmanović</t>
  </si>
  <si>
    <t>Radna kapa</t>
  </si>
  <si>
    <t>Projekt - Školska shema</t>
  </si>
  <si>
    <t>Jabuka Idared</t>
  </si>
  <si>
    <t>Mandarine</t>
  </si>
  <si>
    <t xml:space="preserve">Krpa za pod 50x70cm </t>
  </si>
  <si>
    <t>Vreće za smeće 55x80  20/1</t>
  </si>
  <si>
    <t>Krpa magična 50x60 cm</t>
  </si>
  <si>
    <t>MARKER ZA PLOČU 360/1 OKRUGLI VRH</t>
  </si>
  <si>
    <t>Sok voćni 0,25l coctail naranča-mand.</t>
  </si>
  <si>
    <t>Toner HP CF283A</t>
  </si>
  <si>
    <t>Ledeni čaj 0,2l</t>
  </si>
  <si>
    <t>Bomboni voćni 300g</t>
  </si>
  <si>
    <t>Toner HP Q2612A</t>
  </si>
  <si>
    <t>PVC žlice 24/1</t>
  </si>
  <si>
    <t>Kruške</t>
  </si>
  <si>
    <t>Ružica mak/ orah 100g</t>
  </si>
  <si>
    <t>Lisnati štapić</t>
  </si>
  <si>
    <t>Kroasan- sir 100g</t>
  </si>
  <si>
    <t>Hrenovka kukuruzna u tijestu 100g</t>
  </si>
  <si>
    <t>Cedevita 1kg</t>
  </si>
  <si>
    <t>Puding choco-loco 125g</t>
  </si>
  <si>
    <t>Stručna literatura</t>
  </si>
  <si>
    <t xml:space="preserve">Toner HP 35A (CB435A) crni </t>
  </si>
  <si>
    <t>Sportska i glazbena oprema</t>
  </si>
  <si>
    <t>Puding čokolada sa šlagom 4x125g</t>
  </si>
  <si>
    <t>Savijača jabuka 150g</t>
  </si>
  <si>
    <t>Sok voćni 0,25l kašasti</t>
  </si>
  <si>
    <t>Savijača jabuka 100g</t>
  </si>
  <si>
    <t>Puding čokolada sa šlagom 125g</t>
  </si>
  <si>
    <t>Sok Vindija kašasti 0,2l</t>
  </si>
  <si>
    <t>32311 / 32312</t>
  </si>
  <si>
    <t>Obostrano ljepljiva traka 50/10</t>
  </si>
  <si>
    <t>Kruh kukuruzni 500g</t>
  </si>
  <si>
    <t>Kruh domaći 600g</t>
  </si>
  <si>
    <t>Čistač bubnja Canon IR 2016/2018</t>
  </si>
  <si>
    <t>Jagode</t>
  </si>
  <si>
    <t>Toner HP 12A</t>
  </si>
  <si>
    <t>KOREKTOR 1/1 20ml</t>
  </si>
  <si>
    <t>Radne hlače</t>
  </si>
  <si>
    <t>Radna majica</t>
  </si>
  <si>
    <t>32381 / 32389</t>
  </si>
  <si>
    <t>Krpa za pod 50x80cm Marina</t>
  </si>
  <si>
    <t>OŠ SIBINJSKIH ŽRTAVA</t>
  </si>
  <si>
    <t>Fascikl s gumom A4</t>
  </si>
  <si>
    <t>Marker Optima 3-5mm</t>
  </si>
  <si>
    <t>Bijela radna bluza</t>
  </si>
  <si>
    <t>Toner Xerox 3020/3025 zamjenski</t>
  </si>
  <si>
    <t>Kroasan vanilija/šumsko voće 100g</t>
  </si>
  <si>
    <t>Omot spisa neupravni</t>
  </si>
  <si>
    <t>Bomboni mix 250g</t>
  </si>
  <si>
    <t>Projekt - Medni dan</t>
  </si>
  <si>
    <t>Med</t>
  </si>
  <si>
    <t>Namirnice - Projekt Medni dan</t>
  </si>
  <si>
    <t>Deterdžent za pranje Faks i sl 3,5 kg-5kg</t>
  </si>
  <si>
    <t>PVC čaše 0,3 l  50/1</t>
  </si>
  <si>
    <t>Nesquik 800g</t>
  </si>
  <si>
    <t>PDV  13%</t>
  </si>
  <si>
    <t>Zakup doma za PŠ Slobodnica</t>
  </si>
  <si>
    <t>SPECIFIKACIJA POTREBNIH NABAVA ZA USLUGE PROMIDŽBE I INFORMIRANJA</t>
  </si>
  <si>
    <t>Radio pretplata</t>
  </si>
  <si>
    <t>Geodetsko-katastarske usluge</t>
  </si>
  <si>
    <t>Usluge ispitivanja i atestiranja</t>
  </si>
  <si>
    <t>Geodetsko katastarske usluge</t>
  </si>
  <si>
    <t>Reprezentacija za stručne skupove</t>
  </si>
  <si>
    <t>Radne čizme/ cipele</t>
  </si>
  <si>
    <t>Kuhinjski ručnici 2/1 dvoslojni</t>
  </si>
  <si>
    <t>Tablete za perilicu 100/1</t>
  </si>
  <si>
    <t>Deterdžent za ručno pranje posuđa</t>
  </si>
  <si>
    <t>Det. za strojno pranje posuđa</t>
  </si>
  <si>
    <t>Sol za perilicu posuđa 1,5-2 kg</t>
  </si>
  <si>
    <t>Sjajilo za perilicu 500-900ml</t>
  </si>
  <si>
    <t xml:space="preserve">Rukavice gumene </t>
  </si>
  <si>
    <t>Spužva za posuđe 3/1</t>
  </si>
  <si>
    <t>Fina e-paket</t>
  </si>
  <si>
    <t>Nagrade-pokloni učenicima</t>
  </si>
  <si>
    <t>Rashodi blagdana/ spomendana</t>
  </si>
  <si>
    <t>Usluge održavanja škole</t>
  </si>
  <si>
    <t>Izrada duplikata ključeva</t>
  </si>
  <si>
    <t>Grafičke,tiskarske usluge, uvez</t>
  </si>
  <si>
    <t>Usluge čišćenja, pranja i slično</t>
  </si>
  <si>
    <t>Ostale nespomenute usluge</t>
  </si>
  <si>
    <t>Pranje tepiha / kg</t>
  </si>
  <si>
    <t>Ostale nespomenute  usluge</t>
  </si>
  <si>
    <t>Računala i računalna oprema</t>
  </si>
  <si>
    <t>Uredski namještaj</t>
  </si>
  <si>
    <t>Uređaji,strojevi i oprema za ost.</t>
  </si>
  <si>
    <t>Oprema za ostale namjene</t>
  </si>
  <si>
    <t>FINA e-Račun</t>
  </si>
  <si>
    <t>mj</t>
  </si>
  <si>
    <t>Prihodi za posebne namjene</t>
  </si>
  <si>
    <t>Vlastiti prihodi</t>
  </si>
  <si>
    <t>Vlastiti prihodi,  Pomoći</t>
  </si>
  <si>
    <t>Usluga popravka šk.namješt.</t>
  </si>
  <si>
    <t>Str. 1/3</t>
  </si>
  <si>
    <t>Str. 2/3</t>
  </si>
  <si>
    <t>Materijal i sirovine - namirnice</t>
  </si>
  <si>
    <t>Vl.prihodi, Pomoći, Donacije</t>
  </si>
  <si>
    <t>Jednostav.nabava</t>
  </si>
  <si>
    <t>Vrsta postupka javne nabave</t>
  </si>
  <si>
    <t>Materijal i sr.za čišćenje i održavanje</t>
  </si>
  <si>
    <t>Ostali materijal za potrebe poslov.</t>
  </si>
  <si>
    <t>Namirnice - Projekt EU bespl.kuhinja</t>
  </si>
  <si>
    <t>Boja za žig 28ml plava</t>
  </si>
  <si>
    <t>FASCIKL PVC S MEHANIZMOM KLIZNI</t>
  </si>
  <si>
    <t>Urudžbeni zapisnik</t>
  </si>
  <si>
    <t>Pecivo prstići 100g</t>
  </si>
  <si>
    <t>Kroasan-čokolada/ višnja 100g</t>
  </si>
  <si>
    <t>Pecivo zemička 100g</t>
  </si>
  <si>
    <t>Trokutić lisnato sir šunka 100g</t>
  </si>
  <si>
    <t>Stručni ispit</t>
  </si>
  <si>
    <t>MOP krpa 100cm</t>
  </si>
  <si>
    <t>Držač MOP-a 100cm</t>
  </si>
  <si>
    <t>Čaj voćni 1,2kg filter</t>
  </si>
  <si>
    <t>Sok voćni 0,25l coctail naranča-jab.</t>
  </si>
  <si>
    <t>Sok voćni 0,25l crveno voće</t>
  </si>
  <si>
    <t>Ostala uredska oprema</t>
  </si>
  <si>
    <t>Sitni inventar (nso)</t>
  </si>
  <si>
    <t>Tekući sapun 500ml</t>
  </si>
  <si>
    <t>Pizza 150g</t>
  </si>
  <si>
    <t>Hrenovka u lisnatom tijestu 100g</t>
  </si>
  <si>
    <t>Pecivo višnja 100g</t>
  </si>
  <si>
    <t>Spužvasta krpa 10/1</t>
  </si>
  <si>
    <t>Zaštitne maske</t>
  </si>
  <si>
    <t>Sredstva za dezinfekciju 500 ml</t>
  </si>
  <si>
    <t>Otirač</t>
  </si>
  <si>
    <t>Sredstva za dezinfekciju 5 lit</t>
  </si>
  <si>
    <t>Radne rukavice</t>
  </si>
  <si>
    <t>Držalo razna</t>
  </si>
  <si>
    <t>Mini pizza 100g</t>
  </si>
  <si>
    <t>Toner Canon C-EXV 33</t>
  </si>
  <si>
    <t>0,75-1,3 lit</t>
  </si>
  <si>
    <t>Trešnja</t>
  </si>
  <si>
    <t>Breskva</t>
  </si>
  <si>
    <t>Kroasan-sir/ jabuka 100g</t>
  </si>
  <si>
    <t>Buhtla s marmeladom/ čokol. 100g</t>
  </si>
  <si>
    <t>Kroasan čokolada višnja/jab.100g</t>
  </si>
  <si>
    <t>Buhtla marmelada/ čokolada  100g</t>
  </si>
  <si>
    <t>Zaštitni viziri</t>
  </si>
  <si>
    <t>Tinta T0715 KPL</t>
  </si>
  <si>
    <t>Sredstva za dezinfekciju 1 lit</t>
  </si>
  <si>
    <t>Metla PVC bez štapa</t>
  </si>
  <si>
    <t>Krofna čokolada,vanilija 100g</t>
  </si>
  <si>
    <t>Sok 0,25l</t>
  </si>
  <si>
    <t xml:space="preserve">Sredstvo za čiščenje Pronto </t>
  </si>
  <si>
    <t>300 ml</t>
  </si>
  <si>
    <t xml:space="preserve">Sredstvo za čišć. Super Jon/Sanitar </t>
  </si>
  <si>
    <t>650 ml</t>
  </si>
  <si>
    <t xml:space="preserve">Sredstvo za čišćenje Permetal </t>
  </si>
  <si>
    <t xml:space="preserve">Politura za namještaj </t>
  </si>
  <si>
    <t>KUVERTA AD 230X360</t>
  </si>
  <si>
    <t xml:space="preserve">Proračun BPŽ, </t>
  </si>
  <si>
    <t>Instrumenti, uređaji i strojevi</t>
  </si>
  <si>
    <t>Strojevi za obradu zemljišta</t>
  </si>
  <si>
    <t>Udžbenici za učenike</t>
  </si>
  <si>
    <t>Pomoći, Donacije</t>
  </si>
  <si>
    <t>Str. 3/3</t>
  </si>
  <si>
    <t>Trajno mlijeko 0,2 lit</t>
  </si>
  <si>
    <t>Oprema za održavanje prostorija</t>
  </si>
  <si>
    <t xml:space="preserve">Selotejp 48/66 , 50/60 </t>
  </si>
  <si>
    <t>Liječnički pregled - razno</t>
  </si>
  <si>
    <t>Čovjek i svemir</t>
  </si>
  <si>
    <t xml:space="preserve">Metla </t>
  </si>
  <si>
    <t>Sr. za čiščenje Ajax 1000ml</t>
  </si>
  <si>
    <t>WC osvježivač za školjke / kuglice</t>
  </si>
  <si>
    <t>Mirisi u spreju , 250-300ml</t>
  </si>
  <si>
    <t>Zbrinjavanje otpada</t>
  </si>
  <si>
    <t>Amper 10-15l</t>
  </si>
  <si>
    <t>Sok bistri 0,25l</t>
  </si>
  <si>
    <t>Hrenovka u  tijestu 100g</t>
  </si>
  <si>
    <t>Sok  kašasti 0,25l</t>
  </si>
  <si>
    <t>Mlijeko 0,2l</t>
  </si>
  <si>
    <t>Trokutić sendvič-šunka i sir 100g</t>
  </si>
  <si>
    <t>Kuverte sa zračnim jastukom</t>
  </si>
  <si>
    <t>Fascikl PP UR 90 50/1</t>
  </si>
  <si>
    <t>EUROSUPER 95 (za kosilice) EURODIZEL</t>
  </si>
  <si>
    <t>OBIČNA POŠILJKA do 50g</t>
  </si>
  <si>
    <t>OBIČNA POŠILJKA        preko 50g</t>
  </si>
  <si>
    <t>KOREKCIJA / PDV (322241)</t>
  </si>
  <si>
    <t>Pileća salama 1 kg</t>
  </si>
  <si>
    <t>Tinta Epson (T1281-T1284)</t>
  </si>
  <si>
    <t>Kaciga, naočale, slušal.</t>
  </si>
  <si>
    <t>Analiza uzoraka vode "A"  analiza MF</t>
  </si>
  <si>
    <t>Puding Choco-Loco 125g</t>
  </si>
  <si>
    <t>Kombinezon</t>
  </si>
  <si>
    <t>32353  32354</t>
  </si>
  <si>
    <t>Najam aparata za vodu PŠ Ravan</t>
  </si>
  <si>
    <t>Banane 1kg</t>
  </si>
  <si>
    <t>Sendvić parizer 100g</t>
  </si>
  <si>
    <t>Obrazac HUB-3A A4 virmani / 1000 kom</t>
  </si>
  <si>
    <t>Pecivo pletenica 100g</t>
  </si>
  <si>
    <t>BUG</t>
  </si>
  <si>
    <t>TV LED</t>
  </si>
  <si>
    <t>Pileća salama Cekin 1 kg</t>
  </si>
  <si>
    <t>Tiskanica 7 razno</t>
  </si>
  <si>
    <t>Trajno mlijeko 0,2l</t>
  </si>
  <si>
    <t>Marelica</t>
  </si>
  <si>
    <t>FOLIJA ZA PLASTIFIKACIJU A4-80MIC 100/1</t>
  </si>
  <si>
    <t>Kinder Pingui 30g</t>
  </si>
  <si>
    <t>Toaletetni papir dvoslojnii 10/1</t>
  </si>
  <si>
    <t>Obračun sudske presude</t>
  </si>
  <si>
    <t>Vrečice za usisavač 5/1</t>
  </si>
  <si>
    <t>Usluge printanja</t>
  </si>
  <si>
    <t>KREDA U BOJI 10/1-12/1</t>
  </si>
  <si>
    <t>Limunska kiselina 200g</t>
  </si>
  <si>
    <t>Cedevita / Cevitana 1kg</t>
  </si>
  <si>
    <t>Sredstvo za čišćenje Prens.1L</t>
  </si>
  <si>
    <t>Krpa za pod višenamjenska 3/1</t>
  </si>
  <si>
    <t>Sir Gouda Sirela 1 kg</t>
  </si>
  <si>
    <t>Parizer salama 1 kg</t>
  </si>
  <si>
    <t>Krastavci 670g</t>
  </si>
  <si>
    <t>Tekući jogurt 180g</t>
  </si>
  <si>
    <t>Kocke za potpalu, upaljač, šibice</t>
  </si>
  <si>
    <t>Sendvič  sir šunka 100g</t>
  </si>
  <si>
    <t>Pizza kocka 150g</t>
  </si>
  <si>
    <t>Sok 1L višnja</t>
  </si>
  <si>
    <t>Pecivo prstići - pužići 100g</t>
  </si>
  <si>
    <t>Pužić pecivo višnja/malina 100g</t>
  </si>
  <si>
    <t>32398  32399</t>
  </si>
  <si>
    <t>Kuhinjski ručnici 2/1 troslojni</t>
  </si>
  <si>
    <t>Atest plinodojavnog sustava</t>
  </si>
  <si>
    <t>Ugovori o djelu - razno</t>
  </si>
  <si>
    <t>Komunikacijska oprema</t>
  </si>
  <si>
    <t>PLAN  NABAVE   2022.</t>
  </si>
  <si>
    <t>U Sibinju, 22.10.2022.</t>
  </si>
  <si>
    <t>Proračun BPŽ, Vlastiti prihodi</t>
  </si>
  <si>
    <t>Radio i TV prijemnici</t>
  </si>
  <si>
    <t>Oprema za održavanje</t>
  </si>
  <si>
    <t>1.1./22</t>
  </si>
  <si>
    <t>1.2./22</t>
  </si>
  <si>
    <t>1.3./22</t>
  </si>
  <si>
    <t>1.4./22</t>
  </si>
  <si>
    <t>1.5./22</t>
  </si>
  <si>
    <t>2.1./22</t>
  </si>
  <si>
    <t>2.2./22</t>
  </si>
  <si>
    <t>2.3./22</t>
  </si>
  <si>
    <t>2.4./22</t>
  </si>
  <si>
    <t>2.5./22</t>
  </si>
  <si>
    <t>2.6./22</t>
  </si>
  <si>
    <t>2.7./22</t>
  </si>
  <si>
    <t>2.8./22</t>
  </si>
  <si>
    <t>3.1./22</t>
  </si>
  <si>
    <t>3.2./22</t>
  </si>
  <si>
    <t>3.3./22</t>
  </si>
  <si>
    <t>4.1./22</t>
  </si>
  <si>
    <t>4.2./22</t>
  </si>
  <si>
    <t>5./22</t>
  </si>
  <si>
    <t>6./22</t>
  </si>
  <si>
    <t>7.1./22</t>
  </si>
  <si>
    <t>7.2./22</t>
  </si>
  <si>
    <t>7.3./22</t>
  </si>
  <si>
    <t>7.4./22</t>
  </si>
  <si>
    <t>8.1./22</t>
  </si>
  <si>
    <t>8.2./22</t>
  </si>
  <si>
    <t>9.1./22</t>
  </si>
  <si>
    <t>9.2./22</t>
  </si>
  <si>
    <t>9.3./22</t>
  </si>
  <si>
    <t>9.4./22</t>
  </si>
  <si>
    <t>9.5./22</t>
  </si>
  <si>
    <t>9.6./22</t>
  </si>
  <si>
    <t>10.1./22</t>
  </si>
  <si>
    <t>Najam opreme</t>
  </si>
  <si>
    <t>10.2./22</t>
  </si>
  <si>
    <t>11.1./22</t>
  </si>
  <si>
    <t>12.1./22</t>
  </si>
  <si>
    <t>12.2./22</t>
  </si>
  <si>
    <t>13.1./22</t>
  </si>
  <si>
    <t>13.2./22</t>
  </si>
  <si>
    <t>14.1./22</t>
  </si>
  <si>
    <t>14.2./22</t>
  </si>
  <si>
    <t>14.3./22</t>
  </si>
  <si>
    <t>15./22</t>
  </si>
  <si>
    <t>16./22</t>
  </si>
  <si>
    <t>17./22</t>
  </si>
  <si>
    <t>21./22</t>
  </si>
  <si>
    <t>22./22</t>
  </si>
  <si>
    <t>23./22</t>
  </si>
  <si>
    <t>24./22</t>
  </si>
  <si>
    <t>Proračun BPŽ, Prihodi za posebne namjene, Pomoći, Donacije</t>
  </si>
  <si>
    <t>Pror.BPŽ, Pomoći, Vl.prihodi</t>
  </si>
  <si>
    <t>Vlastiti prihodi, Pomoći, Donacije</t>
  </si>
  <si>
    <t>11.2./22</t>
  </si>
  <si>
    <t>18.1./22</t>
  </si>
  <si>
    <t>18.2./22</t>
  </si>
  <si>
    <t>19.22</t>
  </si>
  <si>
    <t>20./22</t>
  </si>
  <si>
    <t>406-01/21-01/01</t>
  </si>
  <si>
    <t>2178/08-01/21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</si>
</sst>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n&quot;"/>
    <numFmt numFmtId="165" formatCode="#,##0.0"/>
    <numFmt numFmtId="166" formatCode="0.000"/>
    <numFmt numFmtId="167" formatCode="#,##0.000"/>
    <numFmt numFmtId="168" formatCode="0.0000"/>
    <numFmt numFmtId="169" formatCode="0.0"/>
  </numFmts>
  <fonts count="8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10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3399"/>
      <name val="Times New Roman"/>
      <family val="1"/>
      <charset val="238"/>
    </font>
    <font>
      <b/>
      <sz val="11"/>
      <color rgb="FF003399"/>
      <name val="Calibri"/>
      <family val="2"/>
      <charset val="238"/>
    </font>
    <font>
      <sz val="10"/>
      <color rgb="FF003399"/>
      <name val="Times New Roman"/>
      <family val="1"/>
      <charset val="238"/>
    </font>
    <font>
      <sz val="11"/>
      <color rgb="FF003399"/>
      <name val="Times New Roman"/>
      <family val="1"/>
      <charset val="238"/>
    </font>
    <font>
      <sz val="11"/>
      <color rgb="FF003399"/>
      <name val="Calibri"/>
      <family val="2"/>
      <charset val="238"/>
    </font>
    <font>
      <sz val="11"/>
      <color rgb="FF003399"/>
      <name val="Arial"/>
      <family val="2"/>
      <charset val="238"/>
    </font>
    <font>
      <sz val="10"/>
      <color rgb="FF003399"/>
      <name val="Arial"/>
      <family val="2"/>
      <charset val="238"/>
    </font>
    <font>
      <sz val="12"/>
      <color rgb="FF00339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3399"/>
      <name val="Arial"/>
      <family val="2"/>
      <charset val="238"/>
    </font>
    <font>
      <b/>
      <sz val="9"/>
      <color rgb="FF003399"/>
      <name val="Arial"/>
      <family val="2"/>
      <charset val="238"/>
    </font>
    <font>
      <b/>
      <sz val="12"/>
      <color rgb="FF003399"/>
      <name val="Arial"/>
      <family val="2"/>
      <charset val="238"/>
    </font>
    <font>
      <b/>
      <sz val="10"/>
      <color rgb="FF003399"/>
      <name val="Calibri"/>
      <family val="2"/>
      <charset val="238"/>
      <scheme val="minor"/>
    </font>
    <font>
      <b/>
      <sz val="11"/>
      <color rgb="FF003399"/>
      <name val="Calibri"/>
      <family val="2"/>
      <charset val="238"/>
      <scheme val="minor"/>
    </font>
    <font>
      <sz val="11"/>
      <color rgb="FF003399"/>
      <name val="Calibri"/>
      <family val="2"/>
      <charset val="238"/>
      <scheme val="minor"/>
    </font>
    <font>
      <sz val="10"/>
      <color rgb="FF003399"/>
      <name val="Calibri"/>
      <family val="2"/>
      <charset val="238"/>
      <scheme val="minor"/>
    </font>
    <font>
      <b/>
      <sz val="12"/>
      <color rgb="FF003399"/>
      <name val="Calibri"/>
      <family val="2"/>
      <charset val="238"/>
      <scheme val="minor"/>
    </font>
    <font>
      <sz val="12"/>
      <color rgb="FF003399"/>
      <name val="Calibri"/>
      <family val="2"/>
      <charset val="238"/>
      <scheme val="minor"/>
    </font>
    <font>
      <b/>
      <sz val="12"/>
      <color rgb="FF003399"/>
      <name val="Calibri"/>
      <family val="2"/>
      <charset val="238"/>
    </font>
    <font>
      <sz val="10"/>
      <color rgb="FF003399"/>
      <name val="Calibri"/>
      <family val="2"/>
      <charset val="238"/>
    </font>
    <font>
      <sz val="14"/>
      <color rgb="FF003399"/>
      <name val="Calibri"/>
      <family val="2"/>
      <charset val="238"/>
      <scheme val="minor"/>
    </font>
    <font>
      <sz val="14"/>
      <color indexed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indexed="18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b/>
      <sz val="10"/>
      <color indexed="1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rgb="FF003399"/>
      <name val="Calibri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979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2" fillId="0" borderId="11" xfId="0" applyNumberFormat="1" applyFont="1" applyBorder="1"/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2" fillId="0" borderId="25" xfId="0" applyNumberFormat="1" applyFont="1" applyBorder="1"/>
    <xf numFmtId="4" fontId="2" fillId="0" borderId="32" xfId="0" applyNumberFormat="1" applyFont="1" applyBorder="1"/>
    <xf numFmtId="0" fontId="6" fillId="0" borderId="3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2" fontId="8" fillId="2" borderId="20" xfId="0" applyNumberFormat="1" applyFont="1" applyFill="1" applyBorder="1" applyAlignment="1">
      <alignment horizontal="right"/>
    </xf>
    <xf numFmtId="4" fontId="2" fillId="0" borderId="34" xfId="0" applyNumberFormat="1" applyFont="1" applyBorder="1"/>
    <xf numFmtId="4" fontId="2" fillId="0" borderId="41" xfId="0" applyNumberFormat="1" applyFont="1" applyBorder="1"/>
    <xf numFmtId="4" fontId="2" fillId="0" borderId="45" xfId="0" applyNumberFormat="1" applyFont="1" applyBorder="1"/>
    <xf numFmtId="2" fontId="9" fillId="3" borderId="42" xfId="0" applyNumberFormat="1" applyFont="1" applyFill="1" applyBorder="1" applyAlignment="1">
      <alignment horizontal="right"/>
    </xf>
    <xf numFmtId="2" fontId="8" fillId="2" borderId="42" xfId="0" applyNumberFormat="1" applyFont="1" applyFill="1" applyBorder="1" applyAlignment="1">
      <alignment horizontal="right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4" fontId="8" fillId="2" borderId="42" xfId="0" applyNumberFormat="1" applyFont="1" applyFill="1" applyBorder="1" applyAlignment="1">
      <alignment horizontal="right"/>
    </xf>
    <xf numFmtId="4" fontId="9" fillId="3" borderId="42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4" fontId="8" fillId="2" borderId="20" xfId="0" applyNumberFormat="1" applyFont="1" applyFill="1" applyBorder="1" applyAlignment="1">
      <alignment horizontal="right"/>
    </xf>
    <xf numFmtId="0" fontId="3" fillId="0" borderId="0" xfId="0" applyFont="1"/>
    <xf numFmtId="0" fontId="12" fillId="0" borderId="0" xfId="0" applyFont="1"/>
    <xf numFmtId="0" fontId="11" fillId="0" borderId="5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4" fontId="9" fillId="3" borderId="20" xfId="0" applyNumberFormat="1" applyFont="1" applyFill="1" applyBorder="1" applyAlignment="1">
      <alignment horizontal="right"/>
    </xf>
    <xf numFmtId="0" fontId="2" fillId="0" borderId="0" xfId="0" applyFont="1"/>
    <xf numFmtId="3" fontId="2" fillId="0" borderId="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1" fontId="8" fillId="2" borderId="28" xfId="0" applyNumberFormat="1" applyFont="1" applyFill="1" applyBorder="1" applyAlignment="1">
      <alignment horizontal="center"/>
    </xf>
    <xf numFmtId="1" fontId="9" fillId="3" borderId="19" xfId="0" applyNumberFormat="1" applyFont="1" applyFill="1" applyBorder="1" applyAlignment="1">
      <alignment horizontal="center"/>
    </xf>
    <xf numFmtId="2" fontId="9" fillId="3" borderId="61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2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65" xfId="0" applyFont="1" applyBorder="1"/>
    <xf numFmtId="0" fontId="17" fillId="0" borderId="31" xfId="0" applyFont="1" applyBorder="1" applyAlignment="1">
      <alignment horizontal="center"/>
    </xf>
    <xf numFmtId="0" fontId="17" fillId="0" borderId="67" xfId="0" applyFont="1" applyBorder="1"/>
    <xf numFmtId="0" fontId="17" fillId="0" borderId="18" xfId="0" applyFont="1" applyBorder="1" applyAlignment="1">
      <alignment horizontal="center"/>
    </xf>
    <xf numFmtId="0" fontId="17" fillId="0" borderId="63" xfId="0" applyFont="1" applyBorder="1"/>
    <xf numFmtId="2" fontId="17" fillId="0" borderId="0" xfId="0" applyNumberFormat="1" applyFont="1"/>
    <xf numFmtId="4" fontId="2" fillId="0" borderId="63" xfId="0" applyNumberFormat="1" applyFont="1" applyBorder="1"/>
    <xf numFmtId="4" fontId="5" fillId="0" borderId="27" xfId="0" applyNumberFormat="1" applyFont="1" applyFill="1" applyBorder="1"/>
    <xf numFmtId="0" fontId="7" fillId="2" borderId="20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right"/>
    </xf>
    <xf numFmtId="0" fontId="20" fillId="6" borderId="58" xfId="0" applyFont="1" applyFill="1" applyBorder="1" applyAlignment="1">
      <alignment horizontal="right"/>
    </xf>
    <xf numFmtId="0" fontId="20" fillId="6" borderId="36" xfId="0" applyFont="1" applyFill="1" applyBorder="1" applyAlignment="1">
      <alignment horizontal="center"/>
    </xf>
    <xf numFmtId="0" fontId="20" fillId="6" borderId="42" xfId="0" applyFont="1" applyFill="1" applyBorder="1" applyAlignment="1">
      <alignment horizontal="center"/>
    </xf>
    <xf numFmtId="0" fontId="21" fillId="8" borderId="3" xfId="0" applyFont="1" applyFill="1" applyBorder="1" applyAlignment="1">
      <alignment horizontal="right"/>
    </xf>
    <xf numFmtId="0" fontId="21" fillId="8" borderId="58" xfId="0" applyFont="1" applyFill="1" applyBorder="1" applyAlignment="1">
      <alignment horizontal="right"/>
    </xf>
    <xf numFmtId="0" fontId="21" fillId="8" borderId="36" xfId="0" applyFont="1" applyFill="1" applyBorder="1" applyAlignment="1">
      <alignment horizontal="center"/>
    </xf>
    <xf numFmtId="0" fontId="21" fillId="8" borderId="42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left"/>
    </xf>
    <xf numFmtId="2" fontId="25" fillId="0" borderId="21" xfId="0" applyNumberFormat="1" applyFont="1" applyBorder="1" applyAlignment="1">
      <alignment horizontal="center"/>
    </xf>
    <xf numFmtId="2" fontId="26" fillId="0" borderId="50" xfId="0" applyNumberFormat="1" applyFont="1" applyBorder="1" applyAlignment="1">
      <alignment horizontal="right"/>
    </xf>
    <xf numFmtId="2" fontId="26" fillId="0" borderId="57" xfId="0" applyNumberFormat="1" applyFont="1" applyBorder="1" applyAlignment="1">
      <alignment horizontal="right"/>
    </xf>
    <xf numFmtId="3" fontId="2" fillId="9" borderId="52" xfId="0" applyNumberFormat="1" applyFont="1" applyFill="1" applyBorder="1" applyAlignment="1">
      <alignment horizontal="center"/>
    </xf>
    <xf numFmtId="3" fontId="2" fillId="9" borderId="32" xfId="0" applyNumberFormat="1" applyFont="1" applyFill="1" applyBorder="1" applyAlignment="1">
      <alignment horizontal="center"/>
    </xf>
    <xf numFmtId="3" fontId="2" fillId="9" borderId="24" xfId="0" applyNumberFormat="1" applyFont="1" applyFill="1" applyBorder="1" applyAlignment="1">
      <alignment horizontal="center"/>
    </xf>
    <xf numFmtId="3" fontId="2" fillId="9" borderId="41" xfId="0" applyNumberFormat="1" applyFont="1" applyFill="1" applyBorder="1" applyAlignment="1">
      <alignment horizontal="center"/>
    </xf>
    <xf numFmtId="3" fontId="2" fillId="9" borderId="49" xfId="0" applyNumberFormat="1" applyFont="1" applyFill="1" applyBorder="1" applyAlignment="1">
      <alignment horizontal="center"/>
    </xf>
    <xf numFmtId="4" fontId="2" fillId="9" borderId="63" xfId="0" applyNumberFormat="1" applyFont="1" applyFill="1" applyBorder="1" applyAlignment="1">
      <alignment horizontal="right"/>
    </xf>
    <xf numFmtId="4" fontId="2" fillId="9" borderId="32" xfId="0" applyNumberFormat="1" applyFont="1" applyFill="1" applyBorder="1"/>
    <xf numFmtId="4" fontId="2" fillId="9" borderId="41" xfId="0" applyNumberFormat="1" applyFont="1" applyFill="1" applyBorder="1"/>
    <xf numFmtId="4" fontId="2" fillId="9" borderId="49" xfId="0" applyNumberFormat="1" applyFont="1" applyFill="1" applyBorder="1"/>
    <xf numFmtId="4" fontId="2" fillId="9" borderId="13" xfId="0" applyNumberFormat="1" applyFont="1" applyFill="1" applyBorder="1"/>
    <xf numFmtId="4" fontId="8" fillId="2" borderId="28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center"/>
    </xf>
    <xf numFmtId="3" fontId="9" fillId="3" borderId="20" xfId="0" applyNumberFormat="1" applyFont="1" applyFill="1" applyBorder="1" applyAlignment="1">
      <alignment horizontal="center"/>
    </xf>
    <xf numFmtId="4" fontId="2" fillId="0" borderId="73" xfId="0" applyNumberFormat="1" applyFont="1" applyBorder="1" applyAlignment="1">
      <alignment horizontal="right"/>
    </xf>
    <xf numFmtId="4" fontId="2" fillId="0" borderId="75" xfId="0" applyNumberFormat="1" applyFont="1" applyBorder="1" applyAlignment="1">
      <alignment horizontal="right"/>
    </xf>
    <xf numFmtId="2" fontId="8" fillId="2" borderId="68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right"/>
    </xf>
    <xf numFmtId="0" fontId="11" fillId="0" borderId="5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3" fontId="2" fillId="9" borderId="5" xfId="0" applyNumberFormat="1" applyFont="1" applyFill="1" applyBorder="1" applyAlignment="1">
      <alignment horizontal="center"/>
    </xf>
    <xf numFmtId="1" fontId="8" fillId="2" borderId="66" xfId="0" applyNumberFormat="1" applyFont="1" applyFill="1" applyBorder="1" applyAlignment="1">
      <alignment horizontal="center"/>
    </xf>
    <xf numFmtId="4" fontId="2" fillId="9" borderId="58" xfId="0" applyNumberFormat="1" applyFont="1" applyFill="1" applyBorder="1" applyAlignment="1">
      <alignment horizontal="right"/>
    </xf>
    <xf numFmtId="4" fontId="2" fillId="9" borderId="65" xfId="0" applyNumberFormat="1" applyFont="1" applyFill="1" applyBorder="1" applyAlignment="1">
      <alignment horizontal="right"/>
    </xf>
    <xf numFmtId="1" fontId="8" fillId="2" borderId="36" xfId="0" applyNumberFormat="1" applyFont="1" applyFill="1" applyBorder="1" applyAlignment="1">
      <alignment horizontal="center"/>
    </xf>
    <xf numFmtId="1" fontId="8" fillId="2" borderId="37" xfId="0" applyNumberFormat="1" applyFont="1" applyFill="1" applyBorder="1" applyAlignment="1">
      <alignment horizontal="center"/>
    </xf>
    <xf numFmtId="2" fontId="8" fillId="2" borderId="54" xfId="0" applyNumberFormat="1" applyFont="1" applyFill="1" applyBorder="1" applyAlignment="1">
      <alignment horizontal="right"/>
    </xf>
    <xf numFmtId="1" fontId="9" fillId="3" borderId="34" xfId="0" applyNumberFormat="1" applyFont="1" applyFill="1" applyBorder="1" applyAlignment="1">
      <alignment horizontal="center"/>
    </xf>
    <xf numFmtId="2" fontId="9" fillId="3" borderId="41" xfId="0" applyNumberFormat="1" applyFont="1" applyFill="1" applyBorder="1" applyAlignment="1">
      <alignment horizontal="right"/>
    </xf>
    <xf numFmtId="3" fontId="2" fillId="9" borderId="27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wrapText="1"/>
    </xf>
    <xf numFmtId="2" fontId="26" fillId="0" borderId="52" xfId="0" applyNumberFormat="1" applyFont="1" applyBorder="1" applyAlignment="1">
      <alignment horizontal="right"/>
    </xf>
    <xf numFmtId="2" fontId="25" fillId="0" borderId="21" xfId="0" applyNumberFormat="1" applyFont="1" applyBorder="1" applyAlignment="1">
      <alignment horizontal="center" wrapText="1"/>
    </xf>
    <xf numFmtId="1" fontId="25" fillId="0" borderId="21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9" fillId="0" borderId="26" xfId="0" applyFont="1" applyBorder="1" applyAlignment="1">
      <alignment horizontal="center" vertical="top" wrapText="1"/>
    </xf>
    <xf numFmtId="0" fontId="31" fillId="0" borderId="0" xfId="0" applyFont="1"/>
    <xf numFmtId="0" fontId="32" fillId="0" borderId="0" xfId="0" applyFont="1"/>
    <xf numFmtId="0" fontId="0" fillId="0" borderId="0" xfId="0" applyFont="1"/>
    <xf numFmtId="0" fontId="0" fillId="0" borderId="0" xfId="0" applyFont="1" applyBorder="1"/>
    <xf numFmtId="0" fontId="33" fillId="2" borderId="68" xfId="0" applyFont="1" applyFill="1" applyBorder="1" applyAlignment="1">
      <alignment horizontal="center"/>
    </xf>
    <xf numFmtId="0" fontId="35" fillId="0" borderId="5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5" fillId="0" borderId="58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 wrapText="1"/>
    </xf>
    <xf numFmtId="0" fontId="35" fillId="0" borderId="54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35" fillId="0" borderId="42" xfId="0" applyFont="1" applyBorder="1" applyAlignment="1">
      <alignment horizontal="center" vertical="top" wrapText="1"/>
    </xf>
    <xf numFmtId="0" fontId="35" fillId="0" borderId="37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4" fontId="37" fillId="9" borderId="33" xfId="0" applyNumberFormat="1" applyFont="1" applyFill="1" applyBorder="1"/>
    <xf numFmtId="3" fontId="37" fillId="9" borderId="76" xfId="0" applyNumberFormat="1" applyFont="1" applyFill="1" applyBorder="1" applyAlignment="1">
      <alignment horizontal="center"/>
    </xf>
    <xf numFmtId="4" fontId="37" fillId="0" borderId="67" xfId="0" applyNumberFormat="1" applyFont="1" applyBorder="1"/>
    <xf numFmtId="4" fontId="37" fillId="0" borderId="32" xfId="0" applyNumberFormat="1" applyFont="1" applyBorder="1"/>
    <xf numFmtId="3" fontId="34" fillId="0" borderId="25" xfId="0" applyNumberFormat="1" applyFont="1" applyBorder="1" applyAlignment="1">
      <alignment horizontal="center"/>
    </xf>
    <xf numFmtId="4" fontId="34" fillId="0" borderId="32" xfId="0" applyNumberFormat="1" applyFont="1" applyBorder="1"/>
    <xf numFmtId="4" fontId="37" fillId="9" borderId="2" xfId="0" applyNumberFormat="1" applyFont="1" applyFill="1" applyBorder="1"/>
    <xf numFmtId="3" fontId="37" fillId="9" borderId="50" xfId="0" applyNumberFormat="1" applyFont="1" applyFill="1" applyBorder="1" applyAlignment="1">
      <alignment horizontal="center"/>
    </xf>
    <xf numFmtId="3" fontId="37" fillId="9" borderId="54" xfId="0" applyNumberFormat="1" applyFont="1" applyFill="1" applyBorder="1" applyAlignment="1">
      <alignment horizontal="center"/>
    </xf>
    <xf numFmtId="4" fontId="37" fillId="0" borderId="41" xfId="0" applyNumberFormat="1" applyFont="1" applyBorder="1"/>
    <xf numFmtId="3" fontId="34" fillId="0" borderId="34" xfId="0" applyNumberFormat="1" applyFont="1" applyBorder="1" applyAlignment="1">
      <alignment horizontal="center"/>
    </xf>
    <xf numFmtId="4" fontId="34" fillId="0" borderId="41" xfId="0" applyNumberFormat="1" applyFont="1" applyBorder="1"/>
    <xf numFmtId="2" fontId="38" fillId="2" borderId="42" xfId="0" applyNumberFormat="1" applyFont="1" applyFill="1" applyBorder="1" applyAlignment="1">
      <alignment horizontal="right"/>
    </xf>
    <xf numFmtId="2" fontId="39" fillId="3" borderId="42" xfId="0" applyNumberFormat="1" applyFont="1" applyFill="1" applyBorder="1" applyAlignment="1">
      <alignment horizontal="right"/>
    </xf>
    <xf numFmtId="0" fontId="40" fillId="0" borderId="0" xfId="0" applyFont="1"/>
    <xf numFmtId="0" fontId="35" fillId="0" borderId="3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top" wrapText="1"/>
    </xf>
    <xf numFmtId="4" fontId="37" fillId="9" borderId="45" xfId="0" applyNumberFormat="1" applyFont="1" applyFill="1" applyBorder="1"/>
    <xf numFmtId="3" fontId="37" fillId="9" borderId="72" xfId="0" applyNumberFormat="1" applyFont="1" applyFill="1" applyBorder="1" applyAlignment="1">
      <alignment horizontal="center"/>
    </xf>
    <xf numFmtId="4" fontId="37" fillId="0" borderId="62" xfId="0" applyNumberFormat="1" applyFont="1" applyBorder="1"/>
    <xf numFmtId="4" fontId="37" fillId="0" borderId="49" xfId="0" applyNumberFormat="1" applyFont="1" applyBorder="1"/>
    <xf numFmtId="3" fontId="34" fillId="0" borderId="45" xfId="0" applyNumberFormat="1" applyFont="1" applyFill="1" applyBorder="1" applyAlignment="1">
      <alignment horizontal="center"/>
    </xf>
    <xf numFmtId="4" fontId="34" fillId="0" borderId="49" xfId="0" applyNumberFormat="1" applyFont="1" applyFill="1" applyBorder="1"/>
    <xf numFmtId="4" fontId="37" fillId="9" borderId="8" xfId="0" applyNumberFormat="1" applyFont="1" applyFill="1" applyBorder="1"/>
    <xf numFmtId="3" fontId="37" fillId="9" borderId="73" xfId="0" applyNumberFormat="1" applyFont="1" applyFill="1" applyBorder="1" applyAlignment="1">
      <alignment horizontal="center"/>
    </xf>
    <xf numFmtId="4" fontId="37" fillId="0" borderId="65" xfId="0" applyNumberFormat="1" applyFont="1" applyBorder="1"/>
    <xf numFmtId="4" fontId="37" fillId="0" borderId="10" xfId="0" applyNumberFormat="1" applyFont="1" applyBorder="1"/>
    <xf numFmtId="3" fontId="34" fillId="0" borderId="8" xfId="0" applyNumberFormat="1" applyFont="1" applyFill="1" applyBorder="1" applyAlignment="1">
      <alignment horizontal="center"/>
    </xf>
    <xf numFmtId="4" fontId="34" fillId="0" borderId="10" xfId="0" applyNumberFormat="1" applyFont="1" applyFill="1" applyBorder="1"/>
    <xf numFmtId="4" fontId="37" fillId="9" borderId="43" xfId="0" applyNumberFormat="1" applyFont="1" applyFill="1" applyBorder="1"/>
    <xf numFmtId="3" fontId="37" fillId="9" borderId="74" xfId="0" applyNumberFormat="1" applyFont="1" applyFill="1" applyBorder="1" applyAlignment="1">
      <alignment horizontal="center"/>
    </xf>
    <xf numFmtId="4" fontId="37" fillId="0" borderId="71" xfId="0" applyNumberFormat="1" applyFont="1" applyBorder="1"/>
    <xf numFmtId="3" fontId="34" fillId="0" borderId="43" xfId="0" applyNumberFormat="1" applyFont="1" applyFill="1" applyBorder="1" applyAlignment="1">
      <alignment horizontal="center"/>
    </xf>
    <xf numFmtId="4" fontId="37" fillId="9" borderId="11" xfId="0" applyNumberFormat="1" applyFont="1" applyFill="1" applyBorder="1"/>
    <xf numFmtId="4" fontId="37" fillId="0" borderId="63" xfId="0" applyNumberFormat="1" applyFont="1" applyBorder="1"/>
    <xf numFmtId="4" fontId="37" fillId="0" borderId="13" xfId="0" applyNumberFormat="1" applyFont="1" applyBorder="1"/>
    <xf numFmtId="3" fontId="34" fillId="0" borderId="11" xfId="0" applyNumberFormat="1" applyFont="1" applyFill="1" applyBorder="1" applyAlignment="1">
      <alignment horizontal="center"/>
    </xf>
    <xf numFmtId="4" fontId="34" fillId="0" borderId="13" xfId="0" applyNumberFormat="1" applyFont="1" applyFill="1" applyBorder="1"/>
    <xf numFmtId="0" fontId="34" fillId="0" borderId="0" xfId="0" applyFont="1"/>
    <xf numFmtId="0" fontId="41" fillId="0" borderId="0" xfId="0" applyFont="1"/>
    <xf numFmtId="0" fontId="36" fillId="0" borderId="53" xfId="0" applyFont="1" applyBorder="1" applyAlignment="1">
      <alignment horizontal="center" vertical="top" wrapText="1"/>
    </xf>
    <xf numFmtId="0" fontId="36" fillId="0" borderId="54" xfId="0" applyFont="1" applyBorder="1" applyAlignment="1">
      <alignment horizontal="center" vertical="top" wrapText="1"/>
    </xf>
    <xf numFmtId="4" fontId="37" fillId="9" borderId="25" xfId="0" applyNumberFormat="1" applyFont="1" applyFill="1" applyBorder="1"/>
    <xf numFmtId="3" fontId="34" fillId="0" borderId="33" xfId="0" applyNumberFormat="1" applyFont="1" applyFill="1" applyBorder="1" applyAlignment="1">
      <alignment horizontal="center"/>
    </xf>
    <xf numFmtId="0" fontId="42" fillId="0" borderId="0" xfId="0" applyFont="1"/>
    <xf numFmtId="4" fontId="37" fillId="9" borderId="15" xfId="0" applyNumberFormat="1" applyFont="1" applyFill="1" applyBorder="1"/>
    <xf numFmtId="3" fontId="37" fillId="9" borderId="0" xfId="0" applyNumberFormat="1" applyFont="1" applyFill="1" applyBorder="1" applyAlignment="1">
      <alignment horizontal="center"/>
    </xf>
    <xf numFmtId="4" fontId="37" fillId="0" borderId="59" xfId="0" applyNumberFormat="1" applyFont="1" applyBorder="1"/>
    <xf numFmtId="3" fontId="34" fillId="0" borderId="12" xfId="0" applyNumberFormat="1" applyFont="1" applyBorder="1" applyAlignment="1">
      <alignment horizontal="center"/>
    </xf>
    <xf numFmtId="4" fontId="34" fillId="0" borderId="13" xfId="0" applyNumberFormat="1" applyFont="1" applyBorder="1"/>
    <xf numFmtId="2" fontId="38" fillId="2" borderId="20" xfId="0" applyNumberFormat="1" applyFont="1" applyFill="1" applyBorder="1" applyAlignment="1">
      <alignment horizontal="right"/>
    </xf>
    <xf numFmtId="2" fontId="39" fillId="3" borderId="20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35" fillId="0" borderId="6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59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3" fontId="34" fillId="0" borderId="2" xfId="0" applyNumberFormat="1" applyFont="1" applyFill="1" applyBorder="1" applyAlignment="1">
      <alignment horizontal="center"/>
    </xf>
    <xf numFmtId="4" fontId="34" fillId="0" borderId="10" xfId="0" applyNumberFormat="1" applyFont="1" applyBorder="1"/>
    <xf numFmtId="3" fontId="34" fillId="0" borderId="44" xfId="0" applyNumberFormat="1" applyFont="1" applyFill="1" applyBorder="1" applyAlignment="1">
      <alignment horizontal="center"/>
    </xf>
    <xf numFmtId="3" fontId="34" fillId="0" borderId="12" xfId="0" applyNumberFormat="1" applyFont="1" applyFill="1" applyBorder="1" applyAlignment="1">
      <alignment horizontal="center"/>
    </xf>
    <xf numFmtId="4" fontId="38" fillId="2" borderId="20" xfId="0" applyNumberFormat="1" applyFont="1" applyFill="1" applyBorder="1"/>
    <xf numFmtId="4" fontId="41" fillId="3" borderId="20" xfId="0" applyNumberFormat="1" applyFont="1" applyFill="1" applyBorder="1"/>
    <xf numFmtId="0" fontId="0" fillId="0" borderId="0" xfId="0" applyFont="1" applyAlignment="1">
      <alignment horizontal="center"/>
    </xf>
    <xf numFmtId="4" fontId="34" fillId="0" borderId="24" xfId="0" applyNumberFormat="1" applyFont="1" applyFill="1" applyBorder="1"/>
    <xf numFmtId="3" fontId="37" fillId="9" borderId="57" xfId="0" applyNumberFormat="1" applyFont="1" applyFill="1" applyBorder="1" applyAlignment="1">
      <alignment horizontal="center"/>
    </xf>
    <xf numFmtId="3" fontId="37" fillId="9" borderId="52" xfId="0" applyNumberFormat="1" applyFont="1" applyFill="1" applyBorder="1" applyAlignment="1">
      <alignment horizontal="center"/>
    </xf>
    <xf numFmtId="4" fontId="34" fillId="0" borderId="27" xfId="0" applyNumberFormat="1" applyFont="1" applyFill="1" applyBorder="1"/>
    <xf numFmtId="4" fontId="34" fillId="0" borderId="27" xfId="0" applyNumberFormat="1" applyFont="1" applyBorder="1"/>
    <xf numFmtId="3" fontId="34" fillId="0" borderId="11" xfId="0" applyNumberFormat="1" applyFont="1" applyBorder="1" applyAlignment="1">
      <alignment horizontal="center"/>
    </xf>
    <xf numFmtId="0" fontId="35" fillId="0" borderId="69" xfId="0" applyFont="1" applyBorder="1" applyAlignment="1">
      <alignment horizontal="center" vertical="top" wrapText="1"/>
    </xf>
    <xf numFmtId="0" fontId="35" fillId="0" borderId="41" xfId="0" applyFont="1" applyBorder="1" applyAlignment="1">
      <alignment horizontal="center" vertical="top" wrapText="1"/>
    </xf>
    <xf numFmtId="3" fontId="37" fillId="9" borderId="32" xfId="0" applyNumberFormat="1" applyFont="1" applyFill="1" applyBorder="1" applyAlignment="1">
      <alignment horizontal="center"/>
    </xf>
    <xf numFmtId="4" fontId="37" fillId="9" borderId="34" xfId="0" applyNumberFormat="1" applyFont="1" applyFill="1" applyBorder="1"/>
    <xf numFmtId="3" fontId="37" fillId="9" borderId="41" xfId="0" applyNumberFormat="1" applyFont="1" applyFill="1" applyBorder="1" applyAlignment="1">
      <alignment horizontal="center"/>
    </xf>
    <xf numFmtId="3" fontId="37" fillId="9" borderId="49" xfId="0" applyNumberFormat="1" applyFont="1" applyFill="1" applyBorder="1" applyAlignment="1">
      <alignment horizontal="center"/>
    </xf>
    <xf numFmtId="0" fontId="33" fillId="2" borderId="20" xfId="0" applyFont="1" applyFill="1" applyBorder="1" applyAlignment="1">
      <alignment horizontal="center"/>
    </xf>
    <xf numFmtId="0" fontId="43" fillId="0" borderId="3" xfId="0" applyFont="1" applyBorder="1" applyAlignment="1">
      <alignment horizontal="center" vertical="top" wrapText="1"/>
    </xf>
    <xf numFmtId="0" fontId="43" fillId="0" borderId="58" xfId="0" applyFont="1" applyBorder="1" applyAlignment="1">
      <alignment horizontal="center" vertical="top" wrapText="1"/>
    </xf>
    <xf numFmtId="0" fontId="43" fillId="0" borderId="36" xfId="0" applyFont="1" applyBorder="1" applyAlignment="1">
      <alignment horizontal="center" vertical="top" wrapText="1"/>
    </xf>
    <xf numFmtId="0" fontId="43" fillId="0" borderId="42" xfId="0" applyFont="1" applyBorder="1" applyAlignment="1">
      <alignment horizontal="center" vertical="top" wrapText="1"/>
    </xf>
    <xf numFmtId="3" fontId="37" fillId="9" borderId="31" xfId="0" applyNumberFormat="1" applyFont="1" applyFill="1" applyBorder="1" applyAlignment="1">
      <alignment horizontal="center"/>
    </xf>
    <xf numFmtId="4" fontId="37" fillId="0" borderId="6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center"/>
    </xf>
    <xf numFmtId="4" fontId="21" fillId="0" borderId="59" xfId="0" applyNumberFormat="1" applyFont="1" applyBorder="1"/>
    <xf numFmtId="3" fontId="37" fillId="9" borderId="17" xfId="0" applyNumberFormat="1" applyFont="1" applyFill="1" applyBorder="1" applyAlignment="1">
      <alignment horizontal="center"/>
    </xf>
    <xf numFmtId="4" fontId="37" fillId="0" borderId="17" xfId="0" applyNumberFormat="1" applyFont="1" applyBorder="1" applyAlignment="1">
      <alignment horizontal="right"/>
    </xf>
    <xf numFmtId="4" fontId="21" fillId="0" borderId="65" xfId="0" applyNumberFormat="1" applyFont="1" applyBorder="1"/>
    <xf numFmtId="3" fontId="37" fillId="9" borderId="55" xfId="0" applyNumberFormat="1" applyFont="1" applyFill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2" fontId="38" fillId="2" borderId="28" xfId="0" applyNumberFormat="1" applyFont="1" applyFill="1" applyBorder="1" applyAlignment="1">
      <alignment horizontal="right"/>
    </xf>
    <xf numFmtId="2" fontId="38" fillId="9" borderId="20" xfId="0" applyNumberFormat="1" applyFont="1" applyFill="1" applyBorder="1" applyAlignment="1">
      <alignment horizontal="right"/>
    </xf>
    <xf numFmtId="0" fontId="39" fillId="3" borderId="28" xfId="0" applyFont="1" applyFill="1" applyBorder="1" applyAlignment="1">
      <alignment horizontal="center"/>
    </xf>
    <xf numFmtId="0" fontId="21" fillId="0" borderId="0" xfId="0" applyFont="1"/>
    <xf numFmtId="3" fontId="37" fillId="9" borderId="28" xfId="0" applyNumberFormat="1" applyFont="1" applyFill="1" applyBorder="1" applyAlignment="1">
      <alignment horizontal="center"/>
    </xf>
    <xf numFmtId="4" fontId="37" fillId="0" borderId="28" xfId="0" applyNumberFormat="1" applyFont="1" applyBorder="1" applyAlignment="1">
      <alignment horizontal="right"/>
    </xf>
    <xf numFmtId="4" fontId="37" fillId="9" borderId="28" xfId="0" applyNumberFormat="1" applyFont="1" applyFill="1" applyBorder="1" applyAlignment="1">
      <alignment horizontal="right"/>
    </xf>
    <xf numFmtId="3" fontId="21" fillId="0" borderId="28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right"/>
    </xf>
    <xf numFmtId="3" fontId="33" fillId="5" borderId="28" xfId="0" applyNumberFormat="1" applyFont="1" applyFill="1" applyBorder="1" applyAlignment="1">
      <alignment horizontal="center"/>
    </xf>
    <xf numFmtId="4" fontId="33" fillId="5" borderId="28" xfId="0" applyNumberFormat="1" applyFont="1" applyFill="1" applyBorder="1" applyAlignment="1">
      <alignment horizontal="right"/>
    </xf>
    <xf numFmtId="3" fontId="21" fillId="3" borderId="28" xfId="0" applyNumberFormat="1" applyFont="1" applyFill="1" applyBorder="1" applyAlignment="1">
      <alignment horizontal="center"/>
    </xf>
    <xf numFmtId="4" fontId="21" fillId="3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43" fillId="0" borderId="58" xfId="0" applyFont="1" applyFill="1" applyBorder="1" applyAlignment="1">
      <alignment horizontal="center"/>
    </xf>
    <xf numFmtId="1" fontId="43" fillId="0" borderId="58" xfId="0" applyNumberFormat="1" applyFont="1" applyFill="1" applyBorder="1" applyAlignment="1">
      <alignment horizontal="center"/>
    </xf>
    <xf numFmtId="1" fontId="0" fillId="0" borderId="58" xfId="0" applyNumberFormat="1" applyFont="1" applyBorder="1" applyAlignment="1">
      <alignment horizontal="right"/>
    </xf>
    <xf numFmtId="2" fontId="43" fillId="0" borderId="58" xfId="0" applyNumberFormat="1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2" fontId="0" fillId="0" borderId="62" xfId="0" applyNumberFormat="1" applyFont="1" applyBorder="1" applyAlignment="1">
      <alignment horizontal="center"/>
    </xf>
    <xf numFmtId="1" fontId="0" fillId="9" borderId="62" xfId="0" applyNumberFormat="1" applyFont="1" applyFill="1" applyBorder="1" applyAlignment="1">
      <alignment horizontal="right"/>
    </xf>
    <xf numFmtId="2" fontId="0" fillId="0" borderId="62" xfId="0" applyNumberFormat="1" applyFont="1" applyBorder="1" applyAlignment="1">
      <alignment horizontal="right"/>
    </xf>
    <xf numFmtId="0" fontId="0" fillId="0" borderId="65" xfId="0" applyFont="1" applyBorder="1" applyAlignment="1">
      <alignment horizontal="left"/>
    </xf>
    <xf numFmtId="2" fontId="0" fillId="0" borderId="65" xfId="0" applyNumberFormat="1" applyFont="1" applyBorder="1" applyAlignment="1">
      <alignment horizontal="center"/>
    </xf>
    <xf numFmtId="1" fontId="0" fillId="9" borderId="65" xfId="0" applyNumberFormat="1" applyFont="1" applyFill="1" applyBorder="1" applyAlignment="1">
      <alignment horizontal="right"/>
    </xf>
    <xf numFmtId="2" fontId="0" fillId="0" borderId="65" xfId="0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63" xfId="0" applyNumberFormat="1" applyFont="1" applyBorder="1" applyAlignment="1">
      <alignment horizontal="center"/>
    </xf>
    <xf numFmtId="1" fontId="0" fillId="9" borderId="63" xfId="0" applyNumberFormat="1" applyFont="1" applyFill="1" applyBorder="1" applyAlignment="1">
      <alignment horizontal="right"/>
    </xf>
    <xf numFmtId="2" fontId="0" fillId="0" borderId="6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77" xfId="0" applyFont="1" applyBorder="1" applyAlignment="1">
      <alignment horizontal="left"/>
    </xf>
    <xf numFmtId="2" fontId="0" fillId="0" borderId="77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44" fillId="0" borderId="17" xfId="0" applyFont="1" applyBorder="1" applyAlignment="1">
      <alignment horizontal="left"/>
    </xf>
    <xf numFmtId="2" fontId="0" fillId="9" borderId="65" xfId="0" applyNumberFormat="1" applyFont="1" applyFill="1" applyBorder="1" applyAlignment="1">
      <alignment horizontal="right"/>
    </xf>
    <xf numFmtId="0" fontId="0" fillId="9" borderId="65" xfId="0" applyFont="1" applyFill="1" applyBorder="1" applyAlignment="1">
      <alignment horizontal="right"/>
    </xf>
    <xf numFmtId="0" fontId="0" fillId="0" borderId="18" xfId="0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4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2" fontId="44" fillId="0" borderId="65" xfId="0" applyNumberFormat="1" applyFont="1" applyBorder="1" applyAlignment="1">
      <alignment horizontal="center"/>
    </xf>
    <xf numFmtId="1" fontId="44" fillId="9" borderId="65" xfId="0" applyNumberFormat="1" applyFont="1" applyFill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0" fontId="0" fillId="9" borderId="63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20" xfId="0" applyFont="1" applyBorder="1" applyAlignment="1">
      <alignment horizontal="center"/>
    </xf>
    <xf numFmtId="2" fontId="45" fillId="6" borderId="20" xfId="0" applyNumberFormat="1" applyFont="1" applyFill="1" applyBorder="1" applyAlignment="1">
      <alignment horizontal="right"/>
    </xf>
    <xf numFmtId="2" fontId="39" fillId="8" borderId="20" xfId="0" applyNumberFormat="1" applyFont="1" applyFill="1" applyBorder="1" applyAlignment="1">
      <alignment horizontal="right"/>
    </xf>
    <xf numFmtId="0" fontId="21" fillId="0" borderId="25" xfId="0" applyFont="1" applyBorder="1" applyAlignment="1">
      <alignment horizontal="center"/>
    </xf>
    <xf numFmtId="0" fontId="21" fillId="0" borderId="51" xfId="0" applyFont="1" applyBorder="1" applyAlignment="1">
      <alignment horizontal="left"/>
    </xf>
    <xf numFmtId="2" fontId="20" fillId="0" borderId="67" xfId="0" applyNumberFormat="1" applyFont="1" applyFill="1" applyBorder="1" applyAlignment="1">
      <alignment horizontal="right"/>
    </xf>
    <xf numFmtId="2" fontId="21" fillId="0" borderId="67" xfId="0" applyNumberFormat="1" applyFont="1" applyFill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1" fillId="0" borderId="50" xfId="0" applyFont="1" applyBorder="1" applyAlignment="1">
      <alignment horizontal="left"/>
    </xf>
    <xf numFmtId="2" fontId="20" fillId="0" borderId="65" xfId="0" applyNumberFormat="1" applyFont="1" applyFill="1" applyBorder="1" applyAlignment="1">
      <alignment horizontal="right"/>
    </xf>
    <xf numFmtId="2" fontId="21" fillId="0" borderId="65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/>
    </xf>
    <xf numFmtId="2" fontId="21" fillId="0" borderId="63" xfId="0" applyNumberFormat="1" applyFont="1" applyFill="1" applyBorder="1" applyAlignment="1">
      <alignment horizontal="right"/>
    </xf>
    <xf numFmtId="1" fontId="31" fillId="0" borderId="0" xfId="0" applyNumberFormat="1" applyFont="1" applyAlignment="1">
      <alignment horizontal="right"/>
    </xf>
    <xf numFmtId="2" fontId="31" fillId="0" borderId="0" xfId="0" applyNumberFormat="1" applyFont="1" applyAlignment="1">
      <alignment horizontal="right"/>
    </xf>
    <xf numFmtId="0" fontId="31" fillId="0" borderId="0" xfId="0" applyFont="1" applyBorder="1"/>
    <xf numFmtId="2" fontId="39" fillId="6" borderId="41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2" fontId="39" fillId="0" borderId="41" xfId="0" applyNumberFormat="1" applyFont="1" applyBorder="1" applyAlignment="1">
      <alignment horizontal="right"/>
    </xf>
    <xf numFmtId="1" fontId="31" fillId="0" borderId="33" xfId="0" applyNumberFormat="1" applyFont="1" applyBorder="1" applyAlignment="1">
      <alignment horizontal="right"/>
    </xf>
    <xf numFmtId="2" fontId="31" fillId="0" borderId="22" xfId="0" applyNumberFormat="1" applyFont="1" applyBorder="1" applyAlignment="1">
      <alignment horizontal="right"/>
    </xf>
    <xf numFmtId="2" fontId="39" fillId="6" borderId="61" xfId="0" applyNumberFormat="1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2" fontId="39" fillId="6" borderId="42" xfId="0" applyNumberFormat="1" applyFont="1" applyFill="1" applyBorder="1" applyAlignment="1">
      <alignment horizontal="right"/>
    </xf>
    <xf numFmtId="0" fontId="47" fillId="4" borderId="58" xfId="0" applyFont="1" applyFill="1" applyBorder="1" applyAlignment="1">
      <alignment horizontal="center"/>
    </xf>
    <xf numFmtId="0" fontId="47" fillId="4" borderId="42" xfId="0" applyFont="1" applyFill="1" applyBorder="1" applyAlignment="1">
      <alignment horizontal="center"/>
    </xf>
    <xf numFmtId="2" fontId="27" fillId="0" borderId="65" xfId="0" applyNumberFormat="1" applyFont="1" applyBorder="1"/>
    <xf numFmtId="0" fontId="50" fillId="0" borderId="14" xfId="0" applyFont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top" wrapText="1"/>
    </xf>
    <xf numFmtId="0" fontId="53" fillId="0" borderId="46" xfId="0" applyFont="1" applyBorder="1" applyAlignment="1">
      <alignment vertical="top" wrapText="1"/>
    </xf>
    <xf numFmtId="0" fontId="52" fillId="0" borderId="46" xfId="0" applyFont="1" applyBorder="1" applyAlignment="1">
      <alignment horizontal="center" vertical="top" wrapText="1"/>
    </xf>
    <xf numFmtId="2" fontId="52" fillId="0" borderId="47" xfId="0" applyNumberFormat="1" applyFont="1" applyBorder="1" applyAlignment="1">
      <alignment horizontal="right"/>
    </xf>
    <xf numFmtId="0" fontId="52" fillId="0" borderId="25" xfId="0" applyFont="1" applyBorder="1" applyAlignment="1">
      <alignment horizontal="center" vertical="top" wrapText="1"/>
    </xf>
    <xf numFmtId="0" fontId="53" fillId="0" borderId="21" xfId="0" applyFont="1" applyBorder="1" applyAlignment="1">
      <alignment vertical="top" wrapText="1"/>
    </xf>
    <xf numFmtId="0" fontId="52" fillId="0" borderId="21" xfId="0" applyFont="1" applyBorder="1" applyAlignment="1">
      <alignment horizontal="center" vertical="top" wrapText="1"/>
    </xf>
    <xf numFmtId="2" fontId="52" fillId="0" borderId="24" xfId="0" applyNumberFormat="1" applyFont="1" applyBorder="1" applyAlignment="1">
      <alignment horizontal="right"/>
    </xf>
    <xf numFmtId="0" fontId="52" fillId="0" borderId="8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center"/>
    </xf>
    <xf numFmtId="2" fontId="52" fillId="0" borderId="21" xfId="0" applyNumberFormat="1" applyFont="1" applyBorder="1" applyAlignment="1">
      <alignment horizontal="right"/>
    </xf>
    <xf numFmtId="0" fontId="53" fillId="0" borderId="29" xfId="0" applyFont="1" applyBorder="1" applyAlignment="1">
      <alignment vertical="top" wrapText="1"/>
    </xf>
    <xf numFmtId="0" fontId="52" fillId="0" borderId="29" xfId="0" applyFont="1" applyBorder="1" applyAlignment="1">
      <alignment horizontal="center" vertical="top" wrapText="1"/>
    </xf>
    <xf numFmtId="2" fontId="52" fillId="0" borderId="57" xfId="0" applyNumberFormat="1" applyFont="1" applyBorder="1" applyAlignment="1">
      <alignment horizontal="right"/>
    </xf>
    <xf numFmtId="0" fontId="53" fillId="0" borderId="11" xfId="0" applyFont="1" applyBorder="1" applyAlignment="1">
      <alignment horizontal="center" vertical="top" wrapText="1"/>
    </xf>
    <xf numFmtId="0" fontId="53" fillId="0" borderId="26" xfId="0" applyFont="1" applyBorder="1" applyAlignment="1">
      <alignment vertical="top" wrapText="1"/>
    </xf>
    <xf numFmtId="0" fontId="52" fillId="0" borderId="26" xfId="0" applyFont="1" applyBorder="1" applyAlignment="1">
      <alignment horizontal="center" vertical="top" wrapText="1"/>
    </xf>
    <xf numFmtId="2" fontId="52" fillId="0" borderId="52" xfId="0" applyNumberFormat="1" applyFont="1" applyBorder="1" applyAlignment="1">
      <alignment horizontal="right"/>
    </xf>
    <xf numFmtId="0" fontId="54" fillId="0" borderId="0" xfId="0" applyFont="1" applyBorder="1"/>
    <xf numFmtId="0" fontId="54" fillId="0" borderId="0" xfId="0" applyFont="1"/>
    <xf numFmtId="0" fontId="51" fillId="0" borderId="36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2" fontId="54" fillId="4" borderId="42" xfId="0" applyNumberFormat="1" applyFont="1" applyFill="1" applyBorder="1" applyAlignment="1">
      <alignment horizontal="right"/>
    </xf>
    <xf numFmtId="0" fontId="53" fillId="0" borderId="25" xfId="0" applyFont="1" applyBorder="1" applyAlignment="1">
      <alignment horizontal="center" vertical="top" wrapText="1"/>
    </xf>
    <xf numFmtId="0" fontId="53" fillId="0" borderId="22" xfId="0" applyFont="1" applyBorder="1" applyAlignment="1">
      <alignment vertical="top" wrapText="1"/>
    </xf>
    <xf numFmtId="0" fontId="53" fillId="0" borderId="22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2" fontId="52" fillId="0" borderId="38" xfId="0" applyNumberFormat="1" applyFont="1" applyBorder="1" applyAlignment="1">
      <alignment horizontal="right"/>
    </xf>
    <xf numFmtId="0" fontId="53" fillId="0" borderId="8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43" xfId="0" applyFont="1" applyFill="1" applyBorder="1" applyAlignment="1">
      <alignment horizontal="center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wrapText="1"/>
    </xf>
    <xf numFmtId="2" fontId="52" fillId="0" borderId="30" xfId="0" applyNumberFormat="1" applyFont="1" applyBorder="1" applyAlignment="1">
      <alignment horizontal="right"/>
    </xf>
    <xf numFmtId="0" fontId="53" fillId="0" borderId="11" xfId="0" applyFont="1" applyFill="1" applyBorder="1" applyAlignment="1">
      <alignment horizontal="center" vertical="top" wrapText="1"/>
    </xf>
    <xf numFmtId="0" fontId="53" fillId="0" borderId="26" xfId="0" applyFont="1" applyBorder="1" applyAlignment="1">
      <alignment horizontal="left" vertical="top" wrapText="1"/>
    </xf>
    <xf numFmtId="0" fontId="53" fillId="0" borderId="26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wrapText="1"/>
    </xf>
    <xf numFmtId="2" fontId="52" fillId="0" borderId="27" xfId="0" applyNumberFormat="1" applyFont="1" applyBorder="1" applyAlignment="1">
      <alignment horizontal="right"/>
    </xf>
    <xf numFmtId="0" fontId="52" fillId="0" borderId="0" xfId="0" applyFont="1" applyBorder="1"/>
    <xf numFmtId="0" fontId="52" fillId="0" borderId="0" xfId="0" applyFont="1"/>
    <xf numFmtId="0" fontId="53" fillId="0" borderId="21" xfId="0" applyFont="1" applyFill="1" applyBorder="1" applyAlignment="1">
      <alignment vertical="top" wrapText="1"/>
    </xf>
    <xf numFmtId="1" fontId="52" fillId="0" borderId="21" xfId="0" applyNumberFormat="1" applyFont="1" applyBorder="1" applyAlignment="1">
      <alignment horizontal="center"/>
    </xf>
    <xf numFmtId="0" fontId="53" fillId="0" borderId="29" xfId="0" applyFont="1" applyFill="1" applyBorder="1" applyAlignment="1">
      <alignment vertical="top" wrapText="1"/>
    </xf>
    <xf numFmtId="1" fontId="52" fillId="0" borderId="29" xfId="0" applyNumberFormat="1" applyFont="1" applyBorder="1" applyAlignment="1">
      <alignment horizontal="center"/>
    </xf>
    <xf numFmtId="0" fontId="53" fillId="0" borderId="43" xfId="0" applyFont="1" applyBorder="1" applyAlignment="1">
      <alignment horizontal="center" vertical="top" wrapText="1"/>
    </xf>
    <xf numFmtId="2" fontId="54" fillId="4" borderId="20" xfId="0" applyNumberFormat="1" applyFont="1" applyFill="1" applyBorder="1" applyAlignment="1">
      <alignment horizontal="right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2" fillId="0" borderId="35" xfId="0" applyFont="1" applyBorder="1" applyAlignment="1">
      <alignment vertical="top" wrapText="1"/>
    </xf>
    <xf numFmtId="0" fontId="52" fillId="0" borderId="31" xfId="0" applyFont="1" applyBorder="1" applyAlignment="1">
      <alignment horizontal="center"/>
    </xf>
    <xf numFmtId="0" fontId="52" fillId="0" borderId="22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center" wrapText="1"/>
    </xf>
    <xf numFmtId="4" fontId="52" fillId="0" borderId="32" xfId="0" applyNumberFormat="1" applyFont="1" applyBorder="1"/>
    <xf numFmtId="0" fontId="52" fillId="0" borderId="17" xfId="0" applyFont="1" applyBorder="1" applyAlignment="1">
      <alignment horizontal="center"/>
    </xf>
    <xf numFmtId="0" fontId="52" fillId="0" borderId="21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center" wrapText="1"/>
    </xf>
    <xf numFmtId="4" fontId="52" fillId="0" borderId="10" xfId="0" applyNumberFormat="1" applyFont="1" applyBorder="1"/>
    <xf numFmtId="0" fontId="52" fillId="0" borderId="29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center"/>
    </xf>
    <xf numFmtId="0" fontId="52" fillId="0" borderId="26" xfId="0" applyFont="1" applyBorder="1" applyAlignment="1">
      <alignment horizontal="left" vertical="top" wrapText="1"/>
    </xf>
    <xf numFmtId="164" fontId="52" fillId="0" borderId="13" xfId="0" applyNumberFormat="1" applyFont="1" applyBorder="1"/>
    <xf numFmtId="0" fontId="52" fillId="0" borderId="0" xfId="0" applyFont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4" fontId="54" fillId="4" borderId="20" xfId="0" applyNumberFormat="1" applyFont="1" applyFill="1" applyBorder="1"/>
    <xf numFmtId="0" fontId="52" fillId="0" borderId="51" xfId="0" applyFont="1" applyBorder="1" applyAlignment="1">
      <alignment horizontal="center" wrapText="1"/>
    </xf>
    <xf numFmtId="2" fontId="52" fillId="0" borderId="25" xfId="0" applyNumberFormat="1" applyFont="1" applyBorder="1" applyAlignment="1">
      <alignment horizontal="right" wrapText="1"/>
    </xf>
    <xf numFmtId="2" fontId="52" fillId="0" borderId="32" xfId="0" applyNumberFormat="1" applyFont="1" applyBorder="1" applyAlignment="1">
      <alignment horizontal="right"/>
    </xf>
    <xf numFmtId="0" fontId="52" fillId="0" borderId="50" xfId="0" applyFont="1" applyBorder="1" applyAlignment="1">
      <alignment horizontal="center" wrapText="1"/>
    </xf>
    <xf numFmtId="2" fontId="52" fillId="0" borderId="8" xfId="0" applyNumberFormat="1" applyFont="1" applyBorder="1" applyAlignment="1">
      <alignment horizontal="right" wrapText="1"/>
    </xf>
    <xf numFmtId="2" fontId="52" fillId="0" borderId="10" xfId="0" applyNumberFormat="1" applyFont="1" applyBorder="1" applyAlignment="1">
      <alignment horizontal="right"/>
    </xf>
    <xf numFmtId="0" fontId="52" fillId="0" borderId="52" xfId="0" applyFont="1" applyBorder="1" applyAlignment="1">
      <alignment horizontal="center" wrapText="1"/>
    </xf>
    <xf numFmtId="2" fontId="52" fillId="0" borderId="11" xfId="0" applyNumberFormat="1" applyFont="1" applyBorder="1" applyAlignment="1">
      <alignment horizontal="right" wrapText="1"/>
    </xf>
    <xf numFmtId="2" fontId="52" fillId="0" borderId="13" xfId="0" applyNumberFormat="1" applyFont="1" applyBorder="1" applyAlignment="1">
      <alignment horizontal="right"/>
    </xf>
    <xf numFmtId="0" fontId="51" fillId="0" borderId="34" xfId="0" applyFont="1" applyBorder="1" applyAlignment="1">
      <alignment horizontal="center"/>
    </xf>
    <xf numFmtId="4" fontId="54" fillId="4" borderId="42" xfId="0" applyNumberFormat="1" applyFont="1" applyFill="1" applyBorder="1"/>
    <xf numFmtId="0" fontId="53" fillId="0" borderId="46" xfId="0" applyFont="1" applyBorder="1" applyAlignment="1">
      <alignment horizontal="left"/>
    </xf>
    <xf numFmtId="0" fontId="52" fillId="0" borderId="8" xfId="0" applyFont="1" applyBorder="1" applyAlignment="1">
      <alignment horizontal="center"/>
    </xf>
    <xf numFmtId="0" fontId="55" fillId="0" borderId="21" xfId="0" applyFont="1" applyBorder="1" applyAlignment="1">
      <alignment horizontal="center" vertical="top" wrapText="1"/>
    </xf>
    <xf numFmtId="0" fontId="52" fillId="0" borderId="43" xfId="0" applyFont="1" applyBorder="1" applyAlignment="1">
      <alignment horizontal="center"/>
    </xf>
    <xf numFmtId="0" fontId="55" fillId="0" borderId="29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5" fillId="0" borderId="26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/>
    </xf>
    <xf numFmtId="0" fontId="55" fillId="0" borderId="22" xfId="0" applyFont="1" applyBorder="1" applyAlignment="1">
      <alignment horizontal="center" vertical="top" wrapText="1"/>
    </xf>
    <xf numFmtId="2" fontId="52" fillId="0" borderId="50" xfId="0" applyNumberFormat="1" applyFont="1" applyBorder="1" applyAlignment="1">
      <alignment horizontal="right"/>
    </xf>
    <xf numFmtId="0" fontId="52" fillId="0" borderId="21" xfId="0" applyFont="1" applyBorder="1" applyAlignment="1">
      <alignment horizontal="left"/>
    </xf>
    <xf numFmtId="0" fontId="52" fillId="0" borderId="29" xfId="0" applyFont="1" applyBorder="1" applyAlignment="1">
      <alignment horizontal="center"/>
    </xf>
    <xf numFmtId="0" fontId="52" fillId="0" borderId="11" xfId="0" applyFont="1" applyBorder="1"/>
    <xf numFmtId="0" fontId="53" fillId="0" borderId="21" xfId="0" applyFont="1" applyBorder="1" applyAlignment="1">
      <alignment wrapText="1"/>
    </xf>
    <xf numFmtId="2" fontId="52" fillId="0" borderId="21" xfId="0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3" fillId="0" borderId="8" xfId="0" applyFont="1" applyFill="1" applyBorder="1" applyAlignment="1">
      <alignment horizontal="center" vertical="top" wrapText="1"/>
    </xf>
    <xf numFmtId="0" fontId="50" fillId="0" borderId="4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/>
    <xf numFmtId="0" fontId="53" fillId="0" borderId="8" xfId="0" applyFont="1" applyBorder="1" applyAlignment="1">
      <alignment horizontal="center"/>
    </xf>
    <xf numFmtId="0" fontId="53" fillId="0" borderId="21" xfId="0" applyFont="1" applyBorder="1" applyAlignment="1">
      <alignment horizontal="left"/>
    </xf>
    <xf numFmtId="0" fontId="53" fillId="0" borderId="21" xfId="0" applyFont="1" applyBorder="1" applyAlignment="1">
      <alignment horizontal="center"/>
    </xf>
    <xf numFmtId="164" fontId="52" fillId="0" borderId="24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26" xfId="0" applyFont="1" applyBorder="1" applyAlignment="1">
      <alignment horizontal="left"/>
    </xf>
    <xf numFmtId="0" fontId="53" fillId="0" borderId="26" xfId="0" applyFont="1" applyBorder="1" applyAlignment="1">
      <alignment horizontal="center"/>
    </xf>
    <xf numFmtId="164" fontId="52" fillId="0" borderId="27" xfId="0" applyNumberFormat="1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4" fillId="4" borderId="42" xfId="0" applyFont="1" applyFill="1" applyBorder="1" applyAlignment="1">
      <alignment horizontal="center"/>
    </xf>
    <xf numFmtId="4" fontId="54" fillId="4" borderId="41" xfId="0" applyNumberFormat="1" applyFont="1" applyFill="1" applyBorder="1" applyAlignment="1">
      <alignment horizontal="right"/>
    </xf>
    <xf numFmtId="0" fontId="52" fillId="0" borderId="19" xfId="0" applyFont="1" applyBorder="1" applyAlignment="1">
      <alignment horizontal="center"/>
    </xf>
    <xf numFmtId="0" fontId="55" fillId="0" borderId="60" xfId="0" applyFont="1" applyBorder="1" applyAlignment="1">
      <alignment horizontal="center" vertical="top" wrapText="1"/>
    </xf>
    <xf numFmtId="1" fontId="52" fillId="0" borderId="60" xfId="0" applyNumberFormat="1" applyFont="1" applyBorder="1" applyAlignment="1">
      <alignment horizontal="center" wrapText="1"/>
    </xf>
    <xf numFmtId="4" fontId="52" fillId="0" borderId="60" xfId="0" applyNumberFormat="1" applyFont="1" applyBorder="1" applyAlignment="1">
      <alignment horizontal="right"/>
    </xf>
    <xf numFmtId="0" fontId="51" fillId="0" borderId="2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4" borderId="20" xfId="0" applyFont="1" applyFill="1" applyBorder="1" applyAlignment="1">
      <alignment horizontal="center"/>
    </xf>
    <xf numFmtId="4" fontId="54" fillId="4" borderId="61" xfId="0" applyNumberFormat="1" applyFont="1" applyFill="1" applyBorder="1" applyAlignment="1">
      <alignment horizontal="right"/>
    </xf>
    <xf numFmtId="0" fontId="52" fillId="0" borderId="60" xfId="0" applyFont="1" applyBorder="1" applyAlignment="1">
      <alignment horizontal="center" vertical="top" wrapText="1"/>
    </xf>
    <xf numFmtId="0" fontId="51" fillId="7" borderId="58" xfId="0" applyFont="1" applyFill="1" applyBorder="1" applyAlignment="1">
      <alignment horizontal="center"/>
    </xf>
    <xf numFmtId="0" fontId="51" fillId="7" borderId="42" xfId="0" applyFont="1" applyFill="1" applyBorder="1" applyAlignment="1">
      <alignment horizontal="center"/>
    </xf>
    <xf numFmtId="2" fontId="51" fillId="0" borderId="67" xfId="0" applyNumberFormat="1" applyFont="1" applyFill="1" applyBorder="1" applyAlignment="1">
      <alignment horizontal="right"/>
    </xf>
    <xf numFmtId="2" fontId="51" fillId="0" borderId="65" xfId="0" applyNumberFormat="1" applyFont="1" applyFill="1" applyBorder="1" applyAlignment="1">
      <alignment horizontal="right"/>
    </xf>
    <xf numFmtId="2" fontId="51" fillId="0" borderId="63" xfId="0" applyNumberFormat="1" applyFont="1" applyFill="1" applyBorder="1" applyAlignment="1">
      <alignment horizontal="right"/>
    </xf>
    <xf numFmtId="2" fontId="54" fillId="7" borderId="20" xfId="0" applyNumberFormat="1" applyFont="1" applyFill="1" applyBorder="1" applyAlignment="1">
      <alignment horizontal="right"/>
    </xf>
    <xf numFmtId="0" fontId="26" fillId="0" borderId="0" xfId="0" applyFont="1" applyBorder="1"/>
    <xf numFmtId="0" fontId="26" fillId="0" borderId="0" xfId="0" applyFont="1"/>
    <xf numFmtId="0" fontId="23" fillId="0" borderId="3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2" fontId="56" fillId="4" borderId="20" xfId="0" applyNumberFormat="1" applyFont="1" applyFill="1" applyBorder="1" applyAlignment="1">
      <alignment horizontal="right"/>
    </xf>
    <xf numFmtId="0" fontId="52" fillId="0" borderId="14" xfId="0" applyFont="1" applyBorder="1" applyAlignment="1">
      <alignment horizontal="center"/>
    </xf>
    <xf numFmtId="0" fontId="55" fillId="0" borderId="9" xfId="0" applyFont="1" applyBorder="1" applyAlignment="1">
      <alignment horizontal="center" vertical="top" wrapText="1"/>
    </xf>
    <xf numFmtId="1" fontId="52" fillId="0" borderId="9" xfId="0" applyNumberFormat="1" applyFont="1" applyBorder="1" applyAlignment="1">
      <alignment horizontal="center" wrapText="1"/>
    </xf>
    <xf numFmtId="4" fontId="52" fillId="0" borderId="9" xfId="0" applyNumberFormat="1" applyFont="1" applyBorder="1" applyAlignment="1">
      <alignment horizontal="right"/>
    </xf>
    <xf numFmtId="3" fontId="37" fillId="9" borderId="3" xfId="0" applyNumberFormat="1" applyFont="1" applyFill="1" applyBorder="1" applyAlignment="1">
      <alignment horizontal="center"/>
    </xf>
    <xf numFmtId="4" fontId="37" fillId="0" borderId="3" xfId="0" applyNumberFormat="1" applyFont="1" applyBorder="1" applyAlignment="1">
      <alignment horizontal="right"/>
    </xf>
    <xf numFmtId="4" fontId="37" fillId="9" borderId="3" xfId="0" applyNumberFormat="1" applyFont="1" applyFill="1" applyBorder="1" applyAlignment="1">
      <alignment horizontal="right"/>
    </xf>
    <xf numFmtId="3" fontId="21" fillId="0" borderId="3" xfId="0" applyNumberFormat="1" applyFont="1" applyBorder="1" applyAlignment="1">
      <alignment horizontal="center"/>
    </xf>
    <xf numFmtId="4" fontId="21" fillId="0" borderId="58" xfId="0" applyNumberFormat="1" applyFont="1" applyBorder="1" applyAlignment="1">
      <alignment horizontal="right"/>
    </xf>
    <xf numFmtId="4" fontId="37" fillId="0" borderId="18" xfId="0" applyNumberFormat="1" applyFont="1" applyBorder="1" applyAlignment="1">
      <alignment horizontal="right"/>
    </xf>
    <xf numFmtId="4" fontId="37" fillId="9" borderId="18" xfId="0" applyNumberFormat="1" applyFont="1" applyFill="1" applyBorder="1" applyAlignment="1">
      <alignment horizontal="right"/>
    </xf>
    <xf numFmtId="3" fontId="21" fillId="0" borderId="18" xfId="0" applyNumberFormat="1" applyFont="1" applyBorder="1" applyAlignment="1">
      <alignment horizontal="center"/>
    </xf>
    <xf numFmtId="4" fontId="21" fillId="0" borderId="63" xfId="0" applyNumberFormat="1" applyFont="1" applyBorder="1" applyAlignment="1">
      <alignment horizontal="right"/>
    </xf>
    <xf numFmtId="3" fontId="33" fillId="5" borderId="36" xfId="0" applyNumberFormat="1" applyFont="1" applyFill="1" applyBorder="1" applyAlignment="1">
      <alignment horizontal="center"/>
    </xf>
    <xf numFmtId="4" fontId="33" fillId="5" borderId="36" xfId="0" applyNumberFormat="1" applyFont="1" applyFill="1" applyBorder="1" applyAlignment="1">
      <alignment horizontal="right"/>
    </xf>
    <xf numFmtId="3" fontId="21" fillId="3" borderId="36" xfId="0" applyNumberFormat="1" applyFont="1" applyFill="1" applyBorder="1" applyAlignment="1">
      <alignment horizontal="center"/>
    </xf>
    <xf numFmtId="4" fontId="21" fillId="3" borderId="42" xfId="0" applyNumberFormat="1" applyFont="1" applyFill="1" applyBorder="1" applyAlignment="1">
      <alignment horizontal="right"/>
    </xf>
    <xf numFmtId="1" fontId="52" fillId="0" borderId="26" xfId="0" applyNumberFormat="1" applyFont="1" applyBorder="1" applyAlignment="1">
      <alignment horizontal="center" wrapText="1"/>
    </xf>
    <xf numFmtId="4" fontId="52" fillId="0" borderId="26" xfId="0" applyNumberFormat="1" applyFont="1" applyBorder="1" applyAlignment="1">
      <alignment horizontal="right"/>
    </xf>
    <xf numFmtId="0" fontId="55" fillId="0" borderId="9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5" fillId="0" borderId="60" xfId="0" applyFont="1" applyBorder="1" applyAlignment="1">
      <alignment horizontal="left" vertical="top" wrapText="1"/>
    </xf>
    <xf numFmtId="1" fontId="54" fillId="4" borderId="42" xfId="0" applyNumberFormat="1" applyFont="1" applyFill="1" applyBorder="1" applyAlignment="1">
      <alignment horizontal="center"/>
    </xf>
    <xf numFmtId="0" fontId="39" fillId="10" borderId="28" xfId="0" applyFont="1" applyFill="1" applyBorder="1" applyAlignment="1">
      <alignment horizontal="center"/>
    </xf>
    <xf numFmtId="1" fontId="39" fillId="10" borderId="2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56" fillId="4" borderId="36" xfId="0" applyNumberFormat="1" applyFont="1" applyFill="1" applyBorder="1" applyAlignment="1">
      <alignment horizontal="right"/>
    </xf>
    <xf numFmtId="0" fontId="23" fillId="0" borderId="28" xfId="0" applyFont="1" applyBorder="1" applyAlignment="1">
      <alignment horizontal="center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33" fillId="2" borderId="68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2" fontId="56" fillId="4" borderId="42" xfId="0" applyNumberFormat="1" applyFont="1" applyFill="1" applyBorder="1" applyAlignment="1">
      <alignment horizontal="right"/>
    </xf>
    <xf numFmtId="0" fontId="24" fillId="0" borderId="8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3" fontId="34" fillId="0" borderId="25" xfId="0" applyNumberFormat="1" applyFont="1" applyFill="1" applyBorder="1" applyAlignment="1">
      <alignment horizontal="center"/>
    </xf>
    <xf numFmtId="0" fontId="52" fillId="0" borderId="21" xfId="0" applyFont="1" applyBorder="1" applyAlignment="1">
      <alignment vertical="top" wrapText="1"/>
    </xf>
    <xf numFmtId="0" fontId="26" fillId="0" borderId="21" xfId="0" applyFont="1" applyBorder="1" applyAlignment="1">
      <alignment horizontal="left"/>
    </xf>
    <xf numFmtId="2" fontId="58" fillId="4" borderId="42" xfId="0" applyNumberFormat="1" applyFont="1" applyFill="1" applyBorder="1" applyAlignment="1">
      <alignment horizontal="right"/>
    </xf>
    <xf numFmtId="2" fontId="59" fillId="2" borderId="42" xfId="0" applyNumberFormat="1" applyFont="1" applyFill="1" applyBorder="1" applyAlignment="1">
      <alignment horizontal="right"/>
    </xf>
    <xf numFmtId="2" fontId="60" fillId="3" borderId="42" xfId="0" applyNumberFormat="1" applyFont="1" applyFill="1" applyBorder="1" applyAlignment="1">
      <alignment horizontal="right"/>
    </xf>
    <xf numFmtId="0" fontId="33" fillId="2" borderId="3" xfId="0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0" fontId="52" fillId="0" borderId="46" xfId="0" applyFont="1" applyFill="1" applyBorder="1" applyAlignment="1">
      <alignment wrapText="1"/>
    </xf>
    <xf numFmtId="0" fontId="52" fillId="0" borderId="46" xfId="0" applyFont="1" applyFill="1" applyBorder="1" applyAlignment="1">
      <alignment horizontal="center" wrapText="1"/>
    </xf>
    <xf numFmtId="0" fontId="52" fillId="0" borderId="46" xfId="0" applyFont="1" applyFill="1" applyBorder="1" applyAlignment="1">
      <alignment horizontal="center"/>
    </xf>
    <xf numFmtId="2" fontId="52" fillId="0" borderId="64" xfId="0" applyNumberFormat="1" applyFont="1" applyFill="1" applyBorder="1" applyAlignment="1">
      <alignment horizontal="right"/>
    </xf>
    <xf numFmtId="4" fontId="37" fillId="0" borderId="62" xfId="0" applyNumberFormat="1" applyFont="1" applyBorder="1" applyAlignment="1">
      <alignment horizontal="right"/>
    </xf>
    <xf numFmtId="4" fontId="37" fillId="9" borderId="62" xfId="0" applyNumberFormat="1" applyFont="1" applyFill="1" applyBorder="1" applyAlignment="1">
      <alignment horizontal="right"/>
    </xf>
    <xf numFmtId="4" fontId="21" fillId="0" borderId="62" xfId="0" applyNumberFormat="1" applyFont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0" fontId="52" fillId="0" borderId="26" xfId="0" applyFont="1" applyFill="1" applyBorder="1"/>
    <xf numFmtId="0" fontId="52" fillId="0" borderId="26" xfId="0" applyFont="1" applyFill="1" applyBorder="1" applyAlignment="1">
      <alignment horizontal="center"/>
    </xf>
    <xf numFmtId="2" fontId="52" fillId="0" borderId="52" xfId="0" applyNumberFormat="1" applyFont="1" applyFill="1" applyBorder="1" applyAlignment="1">
      <alignment horizontal="right"/>
    </xf>
    <xf numFmtId="4" fontId="37" fillId="0" borderId="63" xfId="0" applyNumberFormat="1" applyFont="1" applyBorder="1" applyAlignment="1">
      <alignment horizontal="right"/>
    </xf>
    <xf numFmtId="4" fontId="37" fillId="9" borderId="63" xfId="0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2" fontId="54" fillId="4" borderId="36" xfId="0" applyNumberFormat="1" applyFont="1" applyFill="1" applyBorder="1" applyAlignment="1">
      <alignment horizontal="right"/>
    </xf>
    <xf numFmtId="0" fontId="52" fillId="0" borderId="19" xfId="0" applyFont="1" applyFill="1" applyBorder="1" applyAlignment="1">
      <alignment horizontal="center"/>
    </xf>
    <xf numFmtId="0" fontId="52" fillId="0" borderId="60" xfId="0" applyFont="1" applyFill="1" applyBorder="1" applyAlignment="1">
      <alignment wrapText="1"/>
    </xf>
    <xf numFmtId="0" fontId="52" fillId="0" borderId="60" xfId="0" applyFont="1" applyFill="1" applyBorder="1" applyAlignment="1">
      <alignment horizontal="center" wrapText="1"/>
    </xf>
    <xf numFmtId="0" fontId="52" fillId="0" borderId="60" xfId="0" applyFont="1" applyFill="1" applyBorder="1" applyAlignment="1">
      <alignment horizontal="center"/>
    </xf>
    <xf numFmtId="2" fontId="52" fillId="0" borderId="39" xfId="0" applyNumberFormat="1" applyFont="1" applyFill="1" applyBorder="1" applyAlignment="1">
      <alignment horizontal="right"/>
    </xf>
    <xf numFmtId="4" fontId="37" fillId="0" borderId="20" xfId="0" applyNumberFormat="1" applyFont="1" applyBorder="1" applyAlignment="1">
      <alignment horizontal="right"/>
    </xf>
    <xf numFmtId="4" fontId="37" fillId="9" borderId="20" xfId="0" applyNumberFormat="1" applyFont="1" applyFill="1" applyBorder="1" applyAlignment="1">
      <alignment horizontal="right"/>
    </xf>
    <xf numFmtId="0" fontId="51" fillId="0" borderId="68" xfId="0" applyFont="1" applyBorder="1" applyAlignment="1">
      <alignment horizontal="center"/>
    </xf>
    <xf numFmtId="2" fontId="54" fillId="4" borderId="28" xfId="0" applyNumberFormat="1" applyFont="1" applyFill="1" applyBorder="1" applyAlignment="1">
      <alignment horizontal="right"/>
    </xf>
    <xf numFmtId="0" fontId="52" fillId="0" borderId="9" xfId="0" applyFont="1" applyBorder="1" applyAlignment="1">
      <alignment vertical="top" wrapText="1"/>
    </xf>
    <xf numFmtId="3" fontId="37" fillId="9" borderId="48" xfId="0" applyNumberFormat="1" applyFont="1" applyFill="1" applyBorder="1" applyAlignment="1">
      <alignment horizontal="center"/>
    </xf>
    <xf numFmtId="3" fontId="37" fillId="9" borderId="33" xfId="0" applyNumberFormat="1" applyFont="1" applyFill="1" applyBorder="1" applyAlignment="1">
      <alignment horizontal="center"/>
    </xf>
    <xf numFmtId="4" fontId="37" fillId="9" borderId="32" xfId="0" applyNumberFormat="1" applyFont="1" applyFill="1" applyBorder="1"/>
    <xf numFmtId="0" fontId="52" fillId="0" borderId="34" xfId="0" applyFont="1" applyBorder="1" applyAlignment="1">
      <alignment horizontal="center" vertical="top" wrapText="1"/>
    </xf>
    <xf numFmtId="0" fontId="52" fillId="0" borderId="26" xfId="0" applyFont="1" applyBorder="1" applyAlignment="1">
      <alignment vertical="top" wrapText="1"/>
    </xf>
    <xf numFmtId="3" fontId="37" fillId="9" borderId="40" xfId="0" applyNumberFormat="1" applyFont="1" applyFill="1" applyBorder="1" applyAlignment="1">
      <alignment horizontal="center"/>
    </xf>
    <xf numFmtId="1" fontId="51" fillId="0" borderId="36" xfId="0" applyNumberFormat="1" applyFont="1" applyFill="1" applyBorder="1" applyAlignment="1">
      <alignment horizontal="center"/>
    </xf>
    <xf numFmtId="1" fontId="52" fillId="0" borderId="21" xfId="0" applyNumberFormat="1" applyFont="1" applyBorder="1" applyAlignment="1">
      <alignment horizontal="right"/>
    </xf>
    <xf numFmtId="4" fontId="37" fillId="0" borderId="45" xfId="0" applyNumberFormat="1" applyFont="1" applyBorder="1"/>
    <xf numFmtId="4" fontId="37" fillId="0" borderId="25" xfId="0" applyNumberFormat="1" applyFont="1" applyBorder="1"/>
    <xf numFmtId="4" fontId="37" fillId="0" borderId="34" xfId="0" applyNumberFormat="1" applyFont="1" applyBorder="1"/>
    <xf numFmtId="4" fontId="37" fillId="9" borderId="41" xfId="0" applyNumberFormat="1" applyFont="1" applyFill="1" applyBorder="1"/>
    <xf numFmtId="0" fontId="42" fillId="0" borderId="0" xfId="0" applyFont="1" applyBorder="1"/>
    <xf numFmtId="0" fontId="62" fillId="0" borderId="36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1" fontId="51" fillId="0" borderId="21" xfId="0" applyNumberFormat="1" applyFont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64" fillId="0" borderId="14" xfId="0" applyFont="1" applyBorder="1" applyAlignment="1">
      <alignment horizontal="center" vertical="top" wrapText="1"/>
    </xf>
    <xf numFmtId="0" fontId="64" fillId="0" borderId="9" xfId="0" applyFont="1" applyBorder="1" applyAlignment="1">
      <alignment horizontal="center" vertical="top" wrapText="1"/>
    </xf>
    <xf numFmtId="0" fontId="64" fillId="0" borderId="34" xfId="0" applyFont="1" applyBorder="1" applyAlignment="1">
      <alignment horizontal="center" vertical="top" wrapText="1"/>
    </xf>
    <xf numFmtId="0" fontId="64" fillId="0" borderId="35" xfId="0" applyFont="1" applyBorder="1" applyAlignment="1">
      <alignment horizontal="center" vertical="top" wrapText="1"/>
    </xf>
    <xf numFmtId="1" fontId="55" fillId="0" borderId="26" xfId="0" applyNumberFormat="1" applyFont="1" applyBorder="1" applyAlignment="1">
      <alignment horizontal="center" vertical="top" wrapText="1"/>
    </xf>
    <xf numFmtId="0" fontId="42" fillId="0" borderId="45" xfId="0" applyFont="1" applyBorder="1" applyAlignment="1">
      <alignment horizontal="center"/>
    </xf>
    <xf numFmtId="0" fontId="61" fillId="0" borderId="46" xfId="0" applyFont="1" applyBorder="1" applyAlignment="1">
      <alignment horizontal="left"/>
    </xf>
    <xf numFmtId="0" fontId="42" fillId="0" borderId="46" xfId="0" applyFont="1" applyBorder="1" applyAlignment="1">
      <alignment horizontal="center"/>
    </xf>
    <xf numFmtId="1" fontId="42" fillId="0" borderId="46" xfId="0" applyNumberFormat="1" applyFont="1" applyBorder="1" applyAlignment="1">
      <alignment horizontal="center"/>
    </xf>
    <xf numFmtId="4" fontId="42" fillId="0" borderId="47" xfId="0" applyNumberFormat="1" applyFont="1" applyBorder="1" applyAlignment="1">
      <alignment horizontal="right"/>
    </xf>
    <xf numFmtId="4" fontId="37" fillId="9" borderId="49" xfId="0" applyNumberFormat="1" applyFont="1" applyFill="1" applyBorder="1"/>
    <xf numFmtId="0" fontId="42" fillId="0" borderId="8" xfId="0" applyFont="1" applyBorder="1" applyAlignment="1">
      <alignment horizontal="center"/>
    </xf>
    <xf numFmtId="0" fontId="61" fillId="0" borderId="21" xfId="0" applyFont="1" applyBorder="1" applyAlignment="1">
      <alignment horizontal="left"/>
    </xf>
    <xf numFmtId="0" fontId="42" fillId="0" borderId="21" xfId="0" applyFont="1" applyBorder="1" applyAlignment="1">
      <alignment horizontal="center"/>
    </xf>
    <xf numFmtId="1" fontId="42" fillId="0" borderId="21" xfId="0" applyNumberFormat="1" applyFont="1" applyBorder="1" applyAlignment="1">
      <alignment horizontal="center"/>
    </xf>
    <xf numFmtId="4" fontId="42" fillId="0" borderId="24" xfId="0" applyNumberFormat="1" applyFont="1" applyBorder="1" applyAlignment="1">
      <alignment horizontal="right"/>
    </xf>
    <xf numFmtId="4" fontId="37" fillId="9" borderId="10" xfId="0" applyNumberFormat="1" applyFont="1" applyFill="1" applyBorder="1"/>
    <xf numFmtId="0" fontId="42" fillId="0" borderId="11" xfId="0" applyFont="1" applyBorder="1" applyAlignment="1">
      <alignment horizontal="center"/>
    </xf>
    <xf numFmtId="0" fontId="61" fillId="0" borderId="26" xfId="0" applyFont="1" applyBorder="1" applyAlignment="1">
      <alignment horizontal="left"/>
    </xf>
    <xf numFmtId="0" fontId="42" fillId="0" borderId="26" xfId="0" applyFont="1" applyBorder="1"/>
    <xf numFmtId="0" fontId="42" fillId="0" borderId="26" xfId="0" applyFont="1" applyBorder="1" applyAlignment="1">
      <alignment horizontal="center"/>
    </xf>
    <xf numFmtId="4" fontId="42" fillId="0" borderId="27" xfId="0" applyNumberFormat="1" applyFont="1" applyBorder="1" applyAlignment="1">
      <alignment horizontal="right"/>
    </xf>
    <xf numFmtId="4" fontId="37" fillId="9" borderId="13" xfId="0" applyNumberFormat="1" applyFont="1" applyFill="1" applyBorder="1"/>
    <xf numFmtId="0" fontId="42" fillId="0" borderId="0" xfId="0" applyFont="1" applyBorder="1" applyAlignment="1">
      <alignment horizontal="center"/>
    </xf>
    <xf numFmtId="4" fontId="63" fillId="4" borderId="20" xfId="0" applyNumberFormat="1" applyFont="1" applyFill="1" applyBorder="1" applyAlignment="1">
      <alignment horizontal="right"/>
    </xf>
    <xf numFmtId="4" fontId="38" fillId="2" borderId="42" xfId="0" applyNumberFormat="1" applyFont="1" applyFill="1" applyBorder="1" applyAlignment="1">
      <alignment horizontal="right"/>
    </xf>
    <xf numFmtId="4" fontId="39" fillId="3" borderId="42" xfId="0" applyNumberFormat="1" applyFont="1" applyFill="1" applyBorder="1" applyAlignment="1">
      <alignment horizontal="right"/>
    </xf>
    <xf numFmtId="3" fontId="2" fillId="9" borderId="69" xfId="0" applyNumberFormat="1" applyFont="1" applyFill="1" applyBorder="1" applyAlignment="1">
      <alignment horizontal="center"/>
    </xf>
    <xf numFmtId="4" fontId="2" fillId="0" borderId="53" xfId="0" applyNumberFormat="1" applyFont="1" applyBorder="1"/>
    <xf numFmtId="4" fontId="2" fillId="9" borderId="58" xfId="0" applyNumberFormat="1" applyFont="1" applyFill="1" applyBorder="1"/>
    <xf numFmtId="3" fontId="2" fillId="9" borderId="10" xfId="0" applyNumberFormat="1" applyFont="1" applyFill="1" applyBorder="1" applyAlignment="1">
      <alignment horizontal="center"/>
    </xf>
    <xf numFmtId="4" fontId="2" fillId="0" borderId="73" xfId="0" applyNumberFormat="1" applyFont="1" applyBorder="1"/>
    <xf numFmtId="4" fontId="2" fillId="9" borderId="65" xfId="0" applyNumberFormat="1" applyFont="1" applyFill="1" applyBorder="1"/>
    <xf numFmtId="0" fontId="23" fillId="0" borderId="20" xfId="0" applyFont="1" applyBorder="1" applyAlignment="1">
      <alignment horizontal="center"/>
    </xf>
    <xf numFmtId="0" fontId="56" fillId="4" borderId="20" xfId="0" applyFont="1" applyFill="1" applyBorder="1" applyAlignment="1">
      <alignment horizontal="center"/>
    </xf>
    <xf numFmtId="4" fontId="56" fillId="4" borderId="20" xfId="0" applyNumberFormat="1" applyFont="1" applyFill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6" fillId="0" borderId="9" xfId="0" applyFont="1" applyBorder="1" applyAlignment="1">
      <alignment horizontal="left"/>
    </xf>
    <xf numFmtId="0" fontId="26" fillId="0" borderId="9" xfId="0" applyFont="1" applyBorder="1" applyAlignment="1">
      <alignment horizontal="center"/>
    </xf>
    <xf numFmtId="4" fontId="26" fillId="0" borderId="5" xfId="0" applyNumberFormat="1" applyFont="1" applyBorder="1" applyAlignment="1">
      <alignment horizontal="right"/>
    </xf>
    <xf numFmtId="0" fontId="26" fillId="0" borderId="21" xfId="0" applyFont="1" applyBorder="1" applyAlignment="1">
      <alignment horizontal="center"/>
    </xf>
    <xf numFmtId="4" fontId="26" fillId="0" borderId="24" xfId="0" applyNumberFormat="1" applyFont="1" applyBorder="1" applyAlignment="1">
      <alignment horizontal="right"/>
    </xf>
    <xf numFmtId="0" fontId="29" fillId="0" borderId="9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wrapText="1"/>
    </xf>
    <xf numFmtId="164" fontId="26" fillId="0" borderId="5" xfId="0" applyNumberFormat="1" applyFont="1" applyBorder="1"/>
    <xf numFmtId="0" fontId="29" fillId="0" borderId="21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wrapText="1"/>
    </xf>
    <xf numFmtId="164" fontId="26" fillId="0" borderId="24" xfId="0" applyNumberFormat="1" applyFont="1" applyBorder="1"/>
    <xf numFmtId="0" fontId="28" fillId="0" borderId="26" xfId="0" applyFont="1" applyBorder="1" applyAlignment="1">
      <alignment horizontal="center" wrapText="1"/>
    </xf>
    <xf numFmtId="164" fontId="26" fillId="0" borderId="27" xfId="0" applyNumberFormat="1" applyFont="1" applyBorder="1"/>
    <xf numFmtId="0" fontId="29" fillId="0" borderId="0" xfId="0" applyFont="1" applyBorder="1" applyAlignment="1">
      <alignment horizontal="center" vertical="top" wrapText="1"/>
    </xf>
    <xf numFmtId="1" fontId="24" fillId="0" borderId="26" xfId="0" applyNumberFormat="1" applyFont="1" applyBorder="1" applyAlignment="1">
      <alignment horizontal="center" vertical="top" wrapText="1"/>
    </xf>
    <xf numFmtId="0" fontId="57" fillId="0" borderId="26" xfId="0" applyFont="1" applyBorder="1" applyAlignment="1">
      <alignment horizontal="left"/>
    </xf>
    <xf numFmtId="0" fontId="26" fillId="0" borderId="26" xfId="0" applyFont="1" applyBorder="1"/>
    <xf numFmtId="0" fontId="26" fillId="0" borderId="26" xfId="0" applyFont="1" applyBorder="1" applyAlignment="1">
      <alignment horizontal="center"/>
    </xf>
    <xf numFmtId="4" fontId="26" fillId="0" borderId="27" xfId="0" applyNumberFormat="1" applyFont="1" applyBorder="1" applyAlignment="1">
      <alignment horizontal="right"/>
    </xf>
    <xf numFmtId="1" fontId="25" fillId="0" borderId="21" xfId="0" applyNumberFormat="1" applyFont="1" applyBorder="1" applyAlignment="1">
      <alignment horizontal="center" wrapText="1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33" fillId="2" borderId="68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2" fontId="27" fillId="0" borderId="63" xfId="0" applyNumberFormat="1" applyFont="1" applyBorder="1"/>
    <xf numFmtId="0" fontId="52" fillId="0" borderId="0" xfId="0" applyFont="1" applyFill="1"/>
    <xf numFmtId="0" fontId="51" fillId="0" borderId="0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right"/>
    </xf>
    <xf numFmtId="2" fontId="59" fillId="0" borderId="0" xfId="0" applyNumberFormat="1" applyFont="1" applyFill="1" applyBorder="1" applyAlignment="1">
      <alignment horizontal="right"/>
    </xf>
    <xf numFmtId="2" fontId="60" fillId="0" borderId="0" xfId="0" applyNumberFormat="1" applyFont="1" applyFill="1" applyBorder="1" applyAlignment="1">
      <alignment horizontal="right"/>
    </xf>
    <xf numFmtId="0" fontId="65" fillId="0" borderId="0" xfId="0" applyFont="1"/>
    <xf numFmtId="0" fontId="66" fillId="0" borderId="28" xfId="0" applyFont="1" applyBorder="1" applyAlignment="1">
      <alignment horizontal="center" vertical="center"/>
    </xf>
    <xf numFmtId="0" fontId="66" fillId="0" borderId="20" xfId="0" applyFont="1" applyBorder="1" applyAlignment="1">
      <alignment horizontal="left" vertical="center" wrapText="1"/>
    </xf>
    <xf numFmtId="0" fontId="67" fillId="0" borderId="0" xfId="0" applyFont="1"/>
    <xf numFmtId="2" fontId="49" fillId="10" borderId="20" xfId="0" applyNumberFormat="1" applyFont="1" applyFill="1" applyBorder="1" applyAlignment="1">
      <alignment horizontal="right" vertical="center"/>
    </xf>
    <xf numFmtId="0" fontId="17" fillId="0" borderId="20" xfId="0" applyFont="1" applyBorder="1"/>
    <xf numFmtId="0" fontId="67" fillId="0" borderId="0" xfId="0" applyFont="1" applyFill="1" applyBorder="1"/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/>
    </xf>
    <xf numFmtId="2" fontId="49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69" fillId="0" borderId="28" xfId="0" applyFont="1" applyBorder="1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68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9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top" wrapText="1"/>
    </xf>
    <xf numFmtId="0" fontId="53" fillId="0" borderId="22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center"/>
    </xf>
    <xf numFmtId="0" fontId="43" fillId="0" borderId="20" xfId="0" applyFont="1" applyBorder="1" applyAlignment="1">
      <alignment horizontal="center" vertical="top" wrapText="1"/>
    </xf>
    <xf numFmtId="0" fontId="74" fillId="0" borderId="65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72" fillId="0" borderId="26" xfId="0" applyFont="1" applyFill="1" applyBorder="1" applyAlignment="1">
      <alignment horizontal="center" vertical="top" wrapText="1"/>
    </xf>
    <xf numFmtId="0" fontId="73" fillId="0" borderId="26" xfId="0" applyFont="1" applyFill="1" applyBorder="1" applyAlignment="1">
      <alignment horizontal="center" vertical="top" wrapText="1"/>
    </xf>
    <xf numFmtId="2" fontId="21" fillId="0" borderId="27" xfId="0" applyNumberFormat="1" applyFont="1" applyFill="1" applyBorder="1" applyAlignment="1">
      <alignment horizontal="right"/>
    </xf>
    <xf numFmtId="0" fontId="26" fillId="0" borderId="29" xfId="0" applyFont="1" applyBorder="1" applyAlignment="1">
      <alignment horizontal="center"/>
    </xf>
    <xf numFmtId="1" fontId="26" fillId="0" borderId="29" xfId="0" applyNumberFormat="1" applyFont="1" applyBorder="1" applyAlignment="1">
      <alignment horizontal="center"/>
    </xf>
    <xf numFmtId="4" fontId="26" fillId="0" borderId="30" xfId="0" applyNumberFormat="1" applyFont="1" applyBorder="1" applyAlignment="1">
      <alignment horizontal="right"/>
    </xf>
    <xf numFmtId="4" fontId="2" fillId="0" borderId="43" xfId="0" applyNumberFormat="1" applyFont="1" applyBorder="1"/>
    <xf numFmtId="3" fontId="2" fillId="9" borderId="57" xfId="0" applyNumberFormat="1" applyFont="1" applyFill="1" applyBorder="1" applyAlignment="1">
      <alignment horizontal="center"/>
    </xf>
    <xf numFmtId="4" fontId="2" fillId="0" borderId="71" xfId="0" applyNumberFormat="1" applyFont="1" applyBorder="1"/>
    <xf numFmtId="4" fontId="2" fillId="9" borderId="56" xfId="0" applyNumberFormat="1" applyFont="1" applyFill="1" applyBorder="1"/>
    <xf numFmtId="0" fontId="53" fillId="0" borderId="45" xfId="0" applyFont="1" applyFill="1" applyBorder="1" applyAlignment="1">
      <alignment horizontal="center" vertical="top" wrapText="1"/>
    </xf>
    <xf numFmtId="0" fontId="53" fillId="0" borderId="46" xfId="0" applyFont="1" applyFill="1" applyBorder="1" applyAlignment="1">
      <alignment vertical="top" wrapText="1"/>
    </xf>
    <xf numFmtId="0" fontId="53" fillId="0" borderId="46" xfId="0" applyFont="1" applyFill="1" applyBorder="1" applyAlignment="1">
      <alignment horizontal="center" vertical="top" wrapText="1"/>
    </xf>
    <xf numFmtId="2" fontId="52" fillId="0" borderId="47" xfId="0" applyNumberFormat="1" applyFont="1" applyFill="1" applyBorder="1" applyAlignment="1">
      <alignment horizontal="right"/>
    </xf>
    <xf numFmtId="0" fontId="30" fillId="0" borderId="65" xfId="0" applyFont="1" applyBorder="1" applyAlignment="1">
      <alignment horizontal="left"/>
    </xf>
    <xf numFmtId="2" fontId="20" fillId="0" borderId="59" xfId="0" applyNumberFormat="1" applyFont="1" applyFill="1" applyBorder="1" applyAlignment="1">
      <alignment horizontal="right"/>
    </xf>
    <xf numFmtId="0" fontId="21" fillId="0" borderId="43" xfId="0" applyFont="1" applyBorder="1" applyAlignment="1">
      <alignment horizontal="center"/>
    </xf>
    <xf numFmtId="0" fontId="21" fillId="0" borderId="57" xfId="0" applyFont="1" applyBorder="1" applyAlignment="1">
      <alignment horizontal="left"/>
    </xf>
    <xf numFmtId="2" fontId="51" fillId="0" borderId="71" xfId="0" applyNumberFormat="1" applyFont="1" applyFill="1" applyBorder="1" applyAlignment="1">
      <alignment horizontal="right"/>
    </xf>
    <xf numFmtId="2" fontId="20" fillId="0" borderId="71" xfId="0" applyNumberFormat="1" applyFont="1" applyFill="1" applyBorder="1" applyAlignment="1">
      <alignment horizontal="right"/>
    </xf>
    <xf numFmtId="2" fontId="21" fillId="0" borderId="71" xfId="0" applyNumberFormat="1" applyFont="1" applyFill="1" applyBorder="1" applyAlignment="1">
      <alignment horizontal="right"/>
    </xf>
    <xf numFmtId="0" fontId="0" fillId="0" borderId="17" xfId="0" applyBorder="1" applyAlignment="1">
      <alignment horizontal="left"/>
    </xf>
    <xf numFmtId="3" fontId="37" fillId="9" borderId="10" xfId="0" applyNumberFormat="1" applyFont="1" applyFill="1" applyBorder="1" applyAlignment="1">
      <alignment horizontal="center"/>
    </xf>
    <xf numFmtId="165" fontId="37" fillId="9" borderId="18" xfId="0" applyNumberFormat="1" applyFont="1" applyFill="1" applyBorder="1" applyAlignment="1">
      <alignment horizontal="center"/>
    </xf>
    <xf numFmtId="0" fontId="0" fillId="0" borderId="65" xfId="0" applyBorder="1" applyAlignment="1">
      <alignment horizontal="left"/>
    </xf>
    <xf numFmtId="3" fontId="75" fillId="10" borderId="20" xfId="0" applyNumberFormat="1" applyFont="1" applyFill="1" applyBorder="1" applyAlignment="1">
      <alignment horizontal="center"/>
    </xf>
    <xf numFmtId="4" fontId="75" fillId="12" borderId="63" xfId="0" applyNumberFormat="1" applyFont="1" applyFill="1" applyBorder="1"/>
    <xf numFmtId="4" fontId="75" fillId="12" borderId="13" xfId="0" applyNumberFormat="1" applyFont="1" applyFill="1" applyBorder="1"/>
    <xf numFmtId="4" fontId="37" fillId="12" borderId="41" xfId="0" applyNumberFormat="1" applyFont="1" applyFill="1" applyBorder="1"/>
    <xf numFmtId="0" fontId="72" fillId="12" borderId="26" xfId="0" applyFont="1" applyFill="1" applyBorder="1" applyAlignment="1">
      <alignment horizontal="center" vertical="top" wrapText="1"/>
    </xf>
    <xf numFmtId="4" fontId="37" fillId="0" borderId="56" xfId="0" applyNumberFormat="1" applyFont="1" applyBorder="1"/>
    <xf numFmtId="4" fontId="34" fillId="0" borderId="30" xfId="0" applyNumberFormat="1" applyFont="1" applyFill="1" applyBorder="1"/>
    <xf numFmtId="4" fontId="37" fillId="12" borderId="63" xfId="0" applyNumberFormat="1" applyFont="1" applyFill="1" applyBorder="1"/>
    <xf numFmtId="4" fontId="37" fillId="12" borderId="13" xfId="0" applyNumberFormat="1" applyFont="1" applyFill="1" applyBorder="1"/>
    <xf numFmtId="166" fontId="0" fillId="9" borderId="65" xfId="0" applyNumberFormat="1" applyFont="1" applyFill="1" applyBorder="1" applyAlignment="1">
      <alignment horizontal="right"/>
    </xf>
    <xf numFmtId="4" fontId="38" fillId="5" borderId="20" xfId="0" applyNumberFormat="1" applyFont="1" applyFill="1" applyBorder="1" applyAlignment="1">
      <alignment horizontal="right"/>
    </xf>
    <xf numFmtId="4" fontId="37" fillId="0" borderId="78" xfId="0" applyNumberFormat="1" applyFont="1" applyBorder="1"/>
    <xf numFmtId="0" fontId="73" fillId="12" borderId="26" xfId="0" applyFont="1" applyFill="1" applyBorder="1" applyAlignment="1">
      <alignment horizontal="center" vertical="top" wrapText="1"/>
    </xf>
    <xf numFmtId="4" fontId="34" fillId="0" borderId="56" xfId="0" applyNumberFormat="1" applyFont="1" applyFill="1" applyBorder="1"/>
    <xf numFmtId="1" fontId="25" fillId="0" borderId="22" xfId="0" applyNumberFormat="1" applyFont="1" applyBorder="1" applyAlignment="1">
      <alignment horizontal="center"/>
    </xf>
    <xf numFmtId="0" fontId="33" fillId="2" borderId="68" xfId="0" applyFont="1" applyFill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71" xfId="0" applyFont="1" applyBorder="1"/>
    <xf numFmtId="2" fontId="27" fillId="0" borderId="71" xfId="0" applyNumberFormat="1" applyFont="1" applyBorder="1"/>
    <xf numFmtId="0" fontId="76" fillId="12" borderId="26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left" vertical="top" wrapText="1"/>
    </xf>
    <xf numFmtId="3" fontId="5" fillId="0" borderId="25" xfId="0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33" fillId="2" borderId="68" xfId="0" applyFont="1" applyFill="1" applyBorder="1" applyAlignment="1">
      <alignment horizontal="center"/>
    </xf>
    <xf numFmtId="0" fontId="52" fillId="0" borderId="46" xfId="0" applyFont="1" applyBorder="1" applyAlignment="1">
      <alignment horizontal="left" vertical="top" wrapText="1"/>
    </xf>
    <xf numFmtId="0" fontId="52" fillId="0" borderId="46" xfId="0" applyFont="1" applyBorder="1" applyAlignment="1">
      <alignment horizontal="center" wrapText="1"/>
    </xf>
    <xf numFmtId="2" fontId="52" fillId="0" borderId="64" xfId="0" applyNumberFormat="1" applyFont="1" applyBorder="1" applyAlignment="1">
      <alignment horizontal="right"/>
    </xf>
    <xf numFmtId="4" fontId="33" fillId="5" borderId="28" xfId="0" applyNumberFormat="1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 vertical="top" wrapText="1"/>
    </xf>
    <xf numFmtId="0" fontId="61" fillId="12" borderId="26" xfId="0" applyFont="1" applyFill="1" applyBorder="1" applyAlignment="1">
      <alignment horizontal="center"/>
    </xf>
    <xf numFmtId="0" fontId="0" fillId="0" borderId="77" xfId="0" applyBorder="1" applyAlignment="1">
      <alignment horizontal="left"/>
    </xf>
    <xf numFmtId="0" fontId="30" fillId="0" borderId="17" xfId="0" applyFont="1" applyBorder="1" applyAlignment="1">
      <alignment horizontal="left"/>
    </xf>
    <xf numFmtId="2" fontId="30" fillId="0" borderId="65" xfId="0" applyNumberFormat="1" applyFont="1" applyBorder="1" applyAlignment="1">
      <alignment horizontal="center"/>
    </xf>
    <xf numFmtId="1" fontId="30" fillId="9" borderId="65" xfId="0" applyNumberFormat="1" applyFont="1" applyFill="1" applyBorder="1" applyAlignment="1">
      <alignment horizontal="right"/>
    </xf>
    <xf numFmtId="2" fontId="30" fillId="0" borderId="65" xfId="0" applyNumberFormat="1" applyFont="1" applyBorder="1" applyAlignment="1">
      <alignment horizontal="right"/>
    </xf>
    <xf numFmtId="2" fontId="0" fillId="0" borderId="58" xfId="0" applyNumberFormat="1" applyFont="1" applyBorder="1" applyAlignment="1">
      <alignment horizontal="right"/>
    </xf>
    <xf numFmtId="0" fontId="0" fillId="14" borderId="18" xfId="0" applyFill="1" applyBorder="1" applyAlignment="1">
      <alignment horizontal="center"/>
    </xf>
    <xf numFmtId="2" fontId="0" fillId="14" borderId="63" xfId="0" applyNumberFormat="1" applyFont="1" applyFill="1" applyBorder="1" applyAlignment="1">
      <alignment horizontal="center"/>
    </xf>
    <xf numFmtId="1" fontId="0" fillId="14" borderId="63" xfId="0" applyNumberFormat="1" applyFont="1" applyFill="1" applyBorder="1" applyAlignment="1">
      <alignment horizontal="right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4" fontId="34" fillId="0" borderId="32" xfId="0" applyNumberFormat="1" applyFont="1" applyFill="1" applyBorder="1"/>
    <xf numFmtId="3" fontId="37" fillId="9" borderId="78" xfId="0" applyNumberFormat="1" applyFont="1" applyFill="1" applyBorder="1" applyAlignment="1">
      <alignment horizontal="center"/>
    </xf>
    <xf numFmtId="4" fontId="34" fillId="0" borderId="78" xfId="0" applyNumberFormat="1" applyFont="1" applyFill="1" applyBorder="1"/>
    <xf numFmtId="2" fontId="52" fillId="0" borderId="24" xfId="0" applyNumberFormat="1" applyFont="1" applyFill="1" applyBorder="1" applyAlignment="1">
      <alignment horizontal="right"/>
    </xf>
    <xf numFmtId="0" fontId="52" fillId="0" borderId="29" xfId="0" applyFont="1" applyFill="1" applyBorder="1" applyAlignment="1">
      <alignment horizontal="center" vertical="top" wrapText="1"/>
    </xf>
    <xf numFmtId="4" fontId="37" fillId="0" borderId="11" xfId="0" applyNumberFormat="1" applyFont="1" applyFill="1" applyBorder="1"/>
    <xf numFmtId="3" fontId="37" fillId="0" borderId="75" xfId="0" applyNumberFormat="1" applyFont="1" applyFill="1" applyBorder="1" applyAlignment="1">
      <alignment horizontal="center"/>
    </xf>
    <xf numFmtId="4" fontId="37" fillId="0" borderId="34" xfId="0" applyNumberFormat="1" applyFont="1" applyFill="1" applyBorder="1"/>
    <xf numFmtId="3" fontId="37" fillId="0" borderId="41" xfId="0" applyNumberFormat="1" applyFont="1" applyFill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4" fontId="37" fillId="0" borderId="40" xfId="0" applyNumberFormat="1" applyFont="1" applyFill="1" applyBorder="1"/>
    <xf numFmtId="3" fontId="37" fillId="0" borderId="54" xfId="0" applyNumberFormat="1" applyFont="1" applyFill="1" applyBorder="1" applyAlignment="1">
      <alignment horizontal="center"/>
    </xf>
    <xf numFmtId="4" fontId="37" fillId="12" borderId="42" xfId="0" applyNumberFormat="1" applyFont="1" applyFill="1" applyBorder="1"/>
    <xf numFmtId="3" fontId="34" fillId="0" borderId="79" xfId="0" applyNumberFormat="1" applyFont="1" applyFill="1" applyBorder="1" applyAlignment="1">
      <alignment horizontal="center"/>
    </xf>
    <xf numFmtId="0" fontId="53" fillId="0" borderId="9" xfId="0" applyFont="1" applyBorder="1" applyAlignment="1">
      <alignment vertical="top" wrapText="1"/>
    </xf>
    <xf numFmtId="0" fontId="52" fillId="0" borderId="9" xfId="0" applyFont="1" applyBorder="1" applyAlignment="1">
      <alignment horizontal="center" vertical="top" wrapText="1"/>
    </xf>
    <xf numFmtId="2" fontId="52" fillId="0" borderId="5" xfId="0" applyNumberFormat="1" applyFont="1" applyBorder="1" applyAlignment="1">
      <alignment horizontal="right"/>
    </xf>
    <xf numFmtId="4" fontId="37" fillId="9" borderId="14" xfId="0" applyNumberFormat="1" applyFont="1" applyFill="1" applyBorder="1"/>
    <xf numFmtId="3" fontId="37" fillId="9" borderId="4" xfId="0" applyNumberFormat="1" applyFont="1" applyFill="1" applyBorder="1" applyAlignment="1">
      <alignment horizontal="center"/>
    </xf>
    <xf numFmtId="4" fontId="37" fillId="0" borderId="58" xfId="0" applyNumberFormat="1" applyFont="1" applyBorder="1"/>
    <xf numFmtId="4" fontId="37" fillId="0" borderId="69" xfId="0" applyNumberFormat="1" applyFont="1" applyBorder="1"/>
    <xf numFmtId="3" fontId="37" fillId="0" borderId="52" xfId="0" applyNumberFormat="1" applyFont="1" applyFill="1" applyBorder="1" applyAlignment="1">
      <alignment horizontal="center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1" fontId="52" fillId="0" borderId="21" xfId="0" applyNumberFormat="1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 vertical="top" wrapText="1"/>
    </xf>
    <xf numFmtId="2" fontId="52" fillId="0" borderId="30" xfId="0" applyNumberFormat="1" applyFont="1" applyFill="1" applyBorder="1" applyAlignment="1">
      <alignment horizontal="right"/>
    </xf>
    <xf numFmtId="0" fontId="52" fillId="0" borderId="21" xfId="0" applyFont="1" applyFill="1" applyBorder="1" applyAlignment="1">
      <alignment horizontal="center" wrapText="1"/>
    </xf>
    <xf numFmtId="4" fontId="52" fillId="0" borderId="10" xfId="0" applyNumberFormat="1" applyFont="1" applyFill="1" applyBorder="1"/>
    <xf numFmtId="0" fontId="52" fillId="0" borderId="29" xfId="0" applyFont="1" applyFill="1" applyBorder="1" applyAlignment="1">
      <alignment horizontal="center" wrapText="1"/>
    </xf>
    <xf numFmtId="4" fontId="52" fillId="0" borderId="56" xfId="0" applyNumberFormat="1" applyFont="1" applyFill="1" applyBorder="1"/>
    <xf numFmtId="0" fontId="55" fillId="0" borderId="21" xfId="0" applyFont="1" applyFill="1" applyBorder="1" applyAlignment="1">
      <alignment horizontal="center" vertical="top" wrapText="1"/>
    </xf>
    <xf numFmtId="0" fontId="52" fillId="0" borderId="29" xfId="0" applyFont="1" applyFill="1" applyBorder="1" applyAlignment="1">
      <alignment horizontal="center"/>
    </xf>
    <xf numFmtId="0" fontId="52" fillId="0" borderId="21" xfId="0" applyNumberFormat="1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0" fontId="52" fillId="0" borderId="45" xfId="0" applyFont="1" applyBorder="1" applyAlignment="1">
      <alignment horizontal="center"/>
    </xf>
    <xf numFmtId="0" fontId="53" fillId="0" borderId="9" xfId="0" applyFont="1" applyFill="1" applyBorder="1" applyAlignment="1">
      <alignment vertical="top" wrapText="1"/>
    </xf>
    <xf numFmtId="0" fontId="53" fillId="0" borderId="9" xfId="0" applyFont="1" applyBorder="1" applyAlignment="1">
      <alignment horizontal="center" vertical="top" wrapText="1"/>
    </xf>
    <xf numFmtId="0" fontId="52" fillId="0" borderId="9" xfId="0" applyFont="1" applyBorder="1" applyAlignment="1">
      <alignment horizontal="center"/>
    </xf>
    <xf numFmtId="0" fontId="55" fillId="0" borderId="46" xfId="0" applyFont="1" applyBorder="1" applyAlignment="1">
      <alignment horizontal="center" vertical="top" wrapText="1"/>
    </xf>
    <xf numFmtId="0" fontId="53" fillId="0" borderId="46" xfId="0" applyFont="1" applyBorder="1" applyAlignment="1">
      <alignment horizontal="left" vertical="top" wrapText="1"/>
    </xf>
    <xf numFmtId="0" fontId="53" fillId="0" borderId="46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/>
    </xf>
    <xf numFmtId="0" fontId="53" fillId="0" borderId="45" xfId="0" applyFont="1" applyBorder="1" applyAlignment="1">
      <alignment horizontal="center" vertical="top" wrapText="1"/>
    </xf>
    <xf numFmtId="0" fontId="53" fillId="0" borderId="35" xfId="0" applyFont="1" applyBorder="1" applyAlignment="1">
      <alignment vertical="top" wrapText="1"/>
    </xf>
    <xf numFmtId="1" fontId="52" fillId="0" borderId="46" xfId="0" applyNumberFormat="1" applyFont="1" applyBorder="1" applyAlignment="1">
      <alignment horizontal="center"/>
    </xf>
    <xf numFmtId="0" fontId="53" fillId="0" borderId="26" xfId="0" applyFont="1" applyFill="1" applyBorder="1" applyAlignment="1">
      <alignment vertical="top" wrapText="1"/>
    </xf>
    <xf numFmtId="1" fontId="52" fillId="0" borderId="26" xfId="0" applyNumberFormat="1" applyFont="1" applyFill="1" applyBorder="1" applyAlignment="1">
      <alignment horizontal="center"/>
    </xf>
    <xf numFmtId="2" fontId="52" fillId="0" borderId="27" xfId="0" applyNumberFormat="1" applyFont="1" applyFill="1" applyBorder="1" applyAlignment="1">
      <alignment horizontal="right"/>
    </xf>
    <xf numFmtId="0" fontId="52" fillId="0" borderId="77" xfId="0" applyFont="1" applyBorder="1" applyAlignment="1">
      <alignment horizontal="center"/>
    </xf>
    <xf numFmtId="4" fontId="52" fillId="0" borderId="49" xfId="0" applyNumberFormat="1" applyFont="1" applyBorder="1"/>
    <xf numFmtId="0" fontId="52" fillId="0" borderId="26" xfId="0" applyFont="1" applyFill="1" applyBorder="1" applyAlignment="1">
      <alignment horizontal="center" wrapText="1"/>
    </xf>
    <xf numFmtId="4" fontId="52" fillId="0" borderId="13" xfId="0" applyNumberFormat="1" applyFont="1" applyFill="1" applyBorder="1"/>
    <xf numFmtId="0" fontId="53" fillId="0" borderId="60" xfId="0" applyFont="1" applyBorder="1" applyAlignment="1">
      <alignment vertical="top" wrapText="1"/>
    </xf>
    <xf numFmtId="2" fontId="52" fillId="0" borderId="66" xfId="0" applyNumberFormat="1" applyFont="1" applyBorder="1" applyAlignment="1">
      <alignment horizontal="right"/>
    </xf>
    <xf numFmtId="2" fontId="52" fillId="0" borderId="62" xfId="0" applyNumberFormat="1" applyFont="1" applyBorder="1" applyAlignment="1">
      <alignment horizontal="right"/>
    </xf>
    <xf numFmtId="2" fontId="52" fillId="0" borderId="71" xfId="0" applyNumberFormat="1" applyFont="1" applyBorder="1" applyAlignment="1">
      <alignment horizontal="right"/>
    </xf>
    <xf numFmtId="2" fontId="52" fillId="0" borderId="6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Fill="1" applyBorder="1" applyAlignment="1">
      <alignment vertical="top" wrapText="1"/>
    </xf>
    <xf numFmtId="0" fontId="78" fillId="0" borderId="0" xfId="0" applyFont="1"/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4" fontId="5" fillId="0" borderId="32" xfId="0" applyNumberFormat="1" applyFont="1" applyFill="1" applyBorder="1"/>
    <xf numFmtId="2" fontId="79" fillId="0" borderId="52" xfId="0" applyNumberFormat="1" applyFont="1" applyBorder="1" applyAlignment="1">
      <alignment horizontal="right"/>
    </xf>
    <xf numFmtId="3" fontId="2" fillId="9" borderId="13" xfId="0" applyNumberFormat="1" applyFont="1" applyFill="1" applyBorder="1" applyAlignment="1">
      <alignment horizontal="center"/>
    </xf>
    <xf numFmtId="0" fontId="52" fillId="0" borderId="29" xfId="0" applyFont="1" applyBorder="1" applyAlignment="1">
      <alignment horizontal="left"/>
    </xf>
    <xf numFmtId="2" fontId="52" fillId="0" borderId="29" xfId="0" applyNumberFormat="1" applyFont="1" applyBorder="1" applyAlignment="1">
      <alignment horizontal="center"/>
    </xf>
    <xf numFmtId="4" fontId="37" fillId="0" borderId="15" xfId="0" applyNumberFormat="1" applyFont="1" applyBorder="1"/>
    <xf numFmtId="4" fontId="37" fillId="0" borderId="11" xfId="0" applyNumberFormat="1" applyFont="1" applyBorder="1"/>
    <xf numFmtId="3" fontId="37" fillId="9" borderId="13" xfId="0" applyNumberFormat="1" applyFont="1" applyFill="1" applyBorder="1" applyAlignment="1">
      <alignment horizontal="center"/>
    </xf>
    <xf numFmtId="0" fontId="26" fillId="0" borderId="26" xfId="0" applyFont="1" applyBorder="1" applyAlignment="1">
      <alignment horizontal="left"/>
    </xf>
    <xf numFmtId="4" fontId="2" fillId="0" borderId="75" xfId="0" applyNumberFormat="1" applyFont="1" applyBorder="1"/>
    <xf numFmtId="4" fontId="2" fillId="9" borderId="63" xfId="0" applyNumberFormat="1" applyFont="1" applyFill="1" applyBorder="1"/>
    <xf numFmtId="0" fontId="75" fillId="0" borderId="11" xfId="0" applyFont="1" applyBorder="1" applyAlignment="1">
      <alignment horizontal="center"/>
    </xf>
    <xf numFmtId="1" fontId="76" fillId="0" borderId="26" xfId="0" applyNumberFormat="1" applyFont="1" applyBorder="1" applyAlignment="1">
      <alignment horizontal="center" vertical="top" wrapText="1"/>
    </xf>
    <xf numFmtId="0" fontId="75" fillId="0" borderId="26" xfId="0" applyFont="1" applyBorder="1" applyAlignment="1">
      <alignment horizontal="center" vertical="top" wrapText="1"/>
    </xf>
    <xf numFmtId="2" fontId="75" fillId="0" borderId="27" xfId="0" applyNumberFormat="1" applyFont="1" applyBorder="1" applyAlignment="1">
      <alignment horizontal="right"/>
    </xf>
    <xf numFmtId="4" fontId="75" fillId="9" borderId="11" xfId="0" applyNumberFormat="1" applyFont="1" applyFill="1" applyBorder="1"/>
    <xf numFmtId="3" fontId="75" fillId="9" borderId="52" xfId="0" applyNumberFormat="1" applyFont="1" applyFill="1" applyBorder="1" applyAlignment="1">
      <alignment horizontal="center"/>
    </xf>
    <xf numFmtId="0" fontId="75" fillId="0" borderId="0" xfId="0" applyFont="1"/>
    <xf numFmtId="0" fontId="20" fillId="0" borderId="23" xfId="0" applyFont="1" applyBorder="1" applyAlignment="1">
      <alignment horizontal="center"/>
    </xf>
    <xf numFmtId="2" fontId="80" fillId="4" borderId="42" xfId="0" applyNumberFormat="1" applyFont="1" applyFill="1" applyBorder="1" applyAlignment="1">
      <alignment horizontal="right"/>
    </xf>
    <xf numFmtId="2" fontId="80" fillId="2" borderId="42" xfId="0" applyNumberFormat="1" applyFont="1" applyFill="1" applyBorder="1" applyAlignment="1">
      <alignment horizontal="right"/>
    </xf>
    <xf numFmtId="2" fontId="80" fillId="3" borderId="42" xfId="0" applyNumberFormat="1" applyFont="1" applyFill="1" applyBorder="1" applyAlignment="1">
      <alignment horizontal="right"/>
    </xf>
    <xf numFmtId="0" fontId="72" fillId="0" borderId="26" xfId="0" applyFont="1" applyBorder="1" applyAlignment="1">
      <alignment horizontal="center" vertical="top" wrapText="1"/>
    </xf>
    <xf numFmtId="4" fontId="75" fillId="14" borderId="63" xfId="0" applyNumberFormat="1" applyFont="1" applyFill="1" applyBorder="1"/>
    <xf numFmtId="4" fontId="75" fillId="14" borderId="13" xfId="0" applyNumberFormat="1" applyFont="1" applyFill="1" applyBorder="1"/>
    <xf numFmtId="167" fontId="37" fillId="9" borderId="43" xfId="0" applyNumberFormat="1" applyFont="1" applyFill="1" applyBorder="1"/>
    <xf numFmtId="2" fontId="20" fillId="6" borderId="20" xfId="0" applyNumberFormat="1" applyFont="1" applyFill="1" applyBorder="1" applyAlignment="1">
      <alignment horizontal="right"/>
    </xf>
    <xf numFmtId="3" fontId="37" fillId="9" borderId="56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top" wrapText="1"/>
    </xf>
    <xf numFmtId="0" fontId="24" fillId="0" borderId="29" xfId="0" applyFont="1" applyBorder="1" applyAlignment="1">
      <alignment horizontal="left" vertical="top" wrapText="1"/>
    </xf>
    <xf numFmtId="1" fontId="24" fillId="0" borderId="29" xfId="0" applyNumberFormat="1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wrapText="1"/>
    </xf>
    <xf numFmtId="1" fontId="0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/>
    <xf numFmtId="0" fontId="30" fillId="9" borderId="65" xfId="0" applyFont="1" applyFill="1" applyBorder="1" applyAlignment="1">
      <alignment horizontal="right"/>
    </xf>
    <xf numFmtId="0" fontId="42" fillId="0" borderId="0" xfId="0" applyFont="1" applyFill="1" applyBorder="1"/>
    <xf numFmtId="1" fontId="42" fillId="0" borderId="0" xfId="0" applyNumberFormat="1" applyFont="1" applyFill="1" applyBorder="1"/>
    <xf numFmtId="169" fontId="3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0" fillId="0" borderId="9" xfId="0" applyFont="1" applyBorder="1" applyAlignment="1">
      <alignment horizontal="center" vertical="top" wrapText="1"/>
    </xf>
    <xf numFmtId="0" fontId="7" fillId="2" borderId="68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3" fontId="10" fillId="0" borderId="14" xfId="0" applyNumberFormat="1" applyFont="1" applyFill="1" applyBorder="1" applyAlignment="1">
      <alignment horizontal="center"/>
    </xf>
    <xf numFmtId="4" fontId="10" fillId="0" borderId="69" xfId="0" applyNumberFormat="1" applyFont="1" applyFill="1" applyBorder="1"/>
    <xf numFmtId="3" fontId="10" fillId="0" borderId="8" xfId="0" applyNumberFormat="1" applyFont="1" applyFill="1" applyBorder="1" applyAlignment="1">
      <alignment horizontal="center"/>
    </xf>
    <xf numFmtId="4" fontId="10" fillId="0" borderId="10" xfId="0" applyNumberFormat="1" applyFont="1" applyFill="1" applyBorder="1"/>
    <xf numFmtId="3" fontId="10" fillId="0" borderId="11" xfId="0" applyNumberFormat="1" applyFont="1" applyFill="1" applyBorder="1" applyAlignment="1">
      <alignment horizontal="center"/>
    </xf>
    <xf numFmtId="4" fontId="10" fillId="0" borderId="13" xfId="0" applyNumberFormat="1" applyFont="1" applyFill="1" applyBorder="1"/>
    <xf numFmtId="0" fontId="23" fillId="0" borderId="0" xfId="0" applyFont="1" applyBorder="1" applyAlignment="1">
      <alignment horizontal="center"/>
    </xf>
    <xf numFmtId="4" fontId="13" fillId="0" borderId="5" xfId="0" applyNumberFormat="1" applyFont="1" applyFill="1" applyBorder="1" applyAlignment="1">
      <alignment horizontal="right"/>
    </xf>
    <xf numFmtId="4" fontId="13" fillId="0" borderId="24" xfId="0" applyNumberFormat="1" applyFont="1" applyFill="1" applyBorder="1" applyAlignment="1">
      <alignment horizontal="right"/>
    </xf>
    <xf numFmtId="0" fontId="24" fillId="0" borderId="45" xfId="0" applyFont="1" applyFill="1" applyBorder="1" applyAlignment="1">
      <alignment horizontal="center" vertical="top" wrapText="1"/>
    </xf>
    <xf numFmtId="0" fontId="25" fillId="0" borderId="46" xfId="0" applyFont="1" applyBorder="1" applyAlignment="1">
      <alignment horizontal="left"/>
    </xf>
    <xf numFmtId="1" fontId="25" fillId="0" borderId="46" xfId="0" applyNumberFormat="1" applyFont="1" applyBorder="1" applyAlignment="1">
      <alignment horizontal="center"/>
    </xf>
    <xf numFmtId="2" fontId="26" fillId="0" borderId="4" xfId="0" applyNumberFormat="1" applyFont="1" applyBorder="1" applyAlignment="1">
      <alignment horizontal="right"/>
    </xf>
    <xf numFmtId="4" fontId="2" fillId="0" borderId="49" xfId="0" applyNumberFormat="1" applyFont="1" applyBorder="1"/>
    <xf numFmtId="3" fontId="2" fillId="9" borderId="56" xfId="0" applyNumberFormat="1" applyFont="1" applyFill="1" applyBorder="1" applyAlignment="1">
      <alignment horizontal="center"/>
    </xf>
    <xf numFmtId="4" fontId="2" fillId="0" borderId="56" xfId="0" applyNumberFormat="1" applyFont="1" applyBorder="1"/>
    <xf numFmtId="3" fontId="5" fillId="0" borderId="43" xfId="0" applyNumberFormat="1" applyFont="1" applyFill="1" applyBorder="1" applyAlignment="1">
      <alignment horizontal="center"/>
    </xf>
    <xf numFmtId="4" fontId="5" fillId="0" borderId="56" xfId="0" applyNumberFormat="1" applyFont="1" applyFill="1" applyBorder="1"/>
    <xf numFmtId="4" fontId="5" fillId="0" borderId="13" xfId="0" applyNumberFormat="1" applyFont="1" applyFill="1" applyBorder="1"/>
    <xf numFmtId="0" fontId="26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left" wrapText="1"/>
    </xf>
    <xf numFmtId="4" fontId="5" fillId="0" borderId="30" xfId="0" applyNumberFormat="1" applyFont="1" applyFill="1" applyBorder="1"/>
    <xf numFmtId="4" fontId="5" fillId="0" borderId="10" xfId="0" applyNumberFormat="1" applyFont="1" applyFill="1" applyBorder="1"/>
    <xf numFmtId="0" fontId="25" fillId="0" borderId="29" xfId="0" applyFont="1" applyBorder="1" applyAlignment="1">
      <alignment horizontal="left" vertical="top" wrapText="1"/>
    </xf>
    <xf numFmtId="3" fontId="5" fillId="0" borderId="34" xfId="0" applyNumberFormat="1" applyFont="1" applyFill="1" applyBorder="1" applyAlignment="1">
      <alignment horizontal="center"/>
    </xf>
    <xf numFmtId="4" fontId="5" fillId="0" borderId="41" xfId="0" applyNumberFormat="1" applyFont="1" applyFill="1" applyBorder="1"/>
    <xf numFmtId="2" fontId="0" fillId="9" borderId="62" xfId="0" applyNumberFormat="1" applyFont="1" applyFill="1" applyBorder="1" applyAlignment="1">
      <alignment horizontal="right"/>
    </xf>
    <xf numFmtId="2" fontId="0" fillId="9" borderId="65" xfId="0" applyNumberFormat="1" applyFill="1" applyBorder="1" applyAlignment="1">
      <alignment horizontal="right"/>
    </xf>
    <xf numFmtId="0" fontId="30" fillId="0" borderId="77" xfId="0" applyFont="1" applyBorder="1" applyAlignment="1">
      <alignment horizontal="left"/>
    </xf>
    <xf numFmtId="2" fontId="0" fillId="14" borderId="13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165" fontId="37" fillId="9" borderId="73" xfId="0" applyNumberFormat="1" applyFont="1" applyFill="1" applyBorder="1" applyAlignment="1">
      <alignment horizontal="center"/>
    </xf>
    <xf numFmtId="2" fontId="45" fillId="6" borderId="20" xfId="0" applyNumberFormat="1" applyFont="1" applyFill="1" applyBorder="1"/>
    <xf numFmtId="0" fontId="76" fillId="15" borderId="26" xfId="0" applyFont="1" applyFill="1" applyBorder="1" applyAlignment="1">
      <alignment horizontal="center" vertical="top" wrapText="1"/>
    </xf>
    <xf numFmtId="4" fontId="75" fillId="15" borderId="42" xfId="0" applyNumberFormat="1" applyFont="1" applyFill="1" applyBorder="1"/>
    <xf numFmtId="4" fontId="75" fillId="15" borderId="41" xfId="0" applyNumberFormat="1" applyFont="1" applyFill="1" applyBorder="1"/>
    <xf numFmtId="2" fontId="20" fillId="13" borderId="63" xfId="0" applyNumberFormat="1" applyFont="1" applyFill="1" applyBorder="1" applyAlignment="1">
      <alignment horizontal="right"/>
    </xf>
    <xf numFmtId="4" fontId="37" fillId="14" borderId="13" xfId="0" applyNumberFormat="1" applyFont="1" applyFill="1" applyBorder="1"/>
    <xf numFmtId="165" fontId="34" fillId="0" borderId="8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1" fillId="0" borderId="55" xfId="0" applyNumberFormat="1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center"/>
    </xf>
    <xf numFmtId="4" fontId="20" fillId="0" borderId="27" xfId="0" applyNumberFormat="1" applyFont="1" applyFill="1" applyBorder="1"/>
    <xf numFmtId="0" fontId="50" fillId="0" borderId="9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7" fillId="2" borderId="68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9" xfId="0" applyFont="1" applyBorder="1"/>
    <xf numFmtId="4" fontId="2" fillId="9" borderId="71" xfId="0" applyNumberFormat="1" applyFont="1" applyFill="1" applyBorder="1" applyAlignment="1">
      <alignment horizontal="right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33" fillId="2" borderId="68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2" fillId="0" borderId="9" xfId="0" applyFont="1" applyBorder="1" applyAlignment="1">
      <alignment horizontal="left" vertical="top" wrapText="1"/>
    </xf>
    <xf numFmtId="0" fontId="52" fillId="0" borderId="9" xfId="0" applyFont="1" applyBorder="1" applyAlignment="1">
      <alignment horizontal="center" wrapText="1"/>
    </xf>
    <xf numFmtId="2" fontId="52" fillId="0" borderId="4" xfId="0" applyNumberFormat="1" applyFont="1" applyBorder="1" applyAlignment="1">
      <alignment horizontal="right"/>
    </xf>
    <xf numFmtId="3" fontId="37" fillId="9" borderId="69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vertical="top" wrapText="1"/>
    </xf>
    <xf numFmtId="0" fontId="25" fillId="0" borderId="22" xfId="0" applyFont="1" applyBorder="1" applyAlignment="1">
      <alignment horizontal="left"/>
    </xf>
    <xf numFmtId="2" fontId="26" fillId="0" borderId="24" xfId="0" applyNumberFormat="1" applyFont="1" applyBorder="1" applyAlignment="1">
      <alignment horizontal="right"/>
    </xf>
    <xf numFmtId="1" fontId="25" fillId="0" borderId="29" xfId="0" applyNumberFormat="1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29" fillId="0" borderId="16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164" fontId="26" fillId="0" borderId="7" xfId="0" applyNumberFormat="1" applyFont="1" applyBorder="1"/>
    <xf numFmtId="3" fontId="2" fillId="0" borderId="15" xfId="0" applyNumberFormat="1" applyFont="1" applyBorder="1" applyAlignment="1">
      <alignment horizontal="center"/>
    </xf>
    <xf numFmtId="3" fontId="2" fillId="9" borderId="7" xfId="0" applyNumberFormat="1" applyFont="1" applyFill="1" applyBorder="1" applyAlignment="1">
      <alignment horizontal="center"/>
    </xf>
    <xf numFmtId="0" fontId="29" fillId="0" borderId="26" xfId="0" applyFont="1" applyBorder="1" applyAlignment="1">
      <alignment horizontal="left" vertical="top" wrapText="1"/>
    </xf>
    <xf numFmtId="0" fontId="74" fillId="0" borderId="71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67" fillId="0" borderId="0" xfId="0" applyFont="1" applyFill="1"/>
    <xf numFmtId="0" fontId="17" fillId="0" borderId="36" xfId="0" applyFont="1" applyBorder="1" applyAlignment="1">
      <alignment horizontal="center"/>
    </xf>
    <xf numFmtId="0" fontId="67" fillId="0" borderId="20" xfId="0" applyFont="1" applyBorder="1"/>
    <xf numFmtId="0" fontId="70" fillId="0" borderId="0" xfId="0" applyFont="1" applyFill="1" applyBorder="1" applyAlignment="1">
      <alignment vertical="center"/>
    </xf>
    <xf numFmtId="0" fontId="68" fillId="0" borderId="0" xfId="0" applyFont="1" applyAlignment="1"/>
    <xf numFmtId="49" fontId="82" fillId="0" borderId="17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74" fillId="0" borderId="42" xfId="0" applyFont="1" applyBorder="1"/>
    <xf numFmtId="0" fontId="84" fillId="0" borderId="28" xfId="0" applyFont="1" applyFill="1" applyBorder="1" applyAlignment="1">
      <alignment horizontal="center" vertical="center"/>
    </xf>
    <xf numFmtId="0" fontId="85" fillId="0" borderId="28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2" fontId="27" fillId="0" borderId="71" xfId="0" applyNumberFormat="1" applyFont="1" applyFill="1" applyBorder="1" applyAlignment="1">
      <alignment horizontal="right" vertical="center"/>
    </xf>
    <xf numFmtId="0" fontId="71" fillId="0" borderId="71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/>
    </xf>
    <xf numFmtId="0" fontId="82" fillId="0" borderId="55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6" xfId="0" applyFont="1" applyBorder="1" applyAlignment="1">
      <alignment horizontal="center"/>
    </xf>
    <xf numFmtId="0" fontId="83" fillId="0" borderId="58" xfId="0" applyFont="1" applyBorder="1" applyAlignment="1">
      <alignment horizontal="center"/>
    </xf>
    <xf numFmtId="0" fontId="83" fillId="0" borderId="42" xfId="0" applyFont="1" applyBorder="1" applyAlignment="1">
      <alignment horizontal="center"/>
    </xf>
    <xf numFmtId="0" fontId="69" fillId="0" borderId="55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59" xfId="0" applyFont="1" applyBorder="1" applyAlignment="1">
      <alignment horizontal="left" vertical="center" wrapText="1"/>
    </xf>
    <xf numFmtId="2" fontId="27" fillId="0" borderId="59" xfId="0" applyNumberFormat="1" applyFont="1" applyFill="1" applyBorder="1" applyAlignment="1">
      <alignment horizontal="right" vertical="center"/>
    </xf>
    <xf numFmtId="0" fontId="74" fillId="0" borderId="20" xfId="0" applyFont="1" applyBorder="1" applyAlignment="1">
      <alignment vertical="center"/>
    </xf>
    <xf numFmtId="0" fontId="82" fillId="0" borderId="31" xfId="0" applyFont="1" applyBorder="1" applyAlignment="1">
      <alignment horizontal="center"/>
    </xf>
    <xf numFmtId="2" fontId="27" fillId="0" borderId="67" xfId="0" applyNumberFormat="1" applyFont="1" applyBorder="1"/>
    <xf numFmtId="2" fontId="27" fillId="0" borderId="59" xfId="0" applyNumberFormat="1" applyFont="1" applyBorder="1"/>
    <xf numFmtId="0" fontId="67" fillId="0" borderId="61" xfId="0" applyFont="1" applyBorder="1"/>
    <xf numFmtId="0" fontId="74" fillId="0" borderId="61" xfId="0" applyFont="1" applyBorder="1" applyAlignment="1">
      <alignment horizontal="center" wrapText="1"/>
    </xf>
    <xf numFmtId="0" fontId="74" fillId="0" borderId="20" xfId="0" applyFont="1" applyBorder="1" applyAlignment="1">
      <alignment horizontal="center"/>
    </xf>
    <xf numFmtId="49" fontId="82" fillId="0" borderId="31" xfId="0" applyNumberFormat="1" applyFont="1" applyBorder="1" applyAlignment="1">
      <alignment horizontal="center"/>
    </xf>
    <xf numFmtId="0" fontId="74" fillId="0" borderId="20" xfId="0" applyFont="1" applyBorder="1" applyAlignment="1">
      <alignment horizontal="center" wrapText="1"/>
    </xf>
    <xf numFmtId="0" fontId="74" fillId="0" borderId="20" xfId="0" applyFont="1" applyBorder="1"/>
    <xf numFmtId="0" fontId="18" fillId="0" borderId="36" xfId="0" applyFont="1" applyBorder="1" applyAlignment="1">
      <alignment horizontal="center"/>
    </xf>
    <xf numFmtId="2" fontId="49" fillId="4" borderId="42" xfId="0" applyNumberFormat="1" applyFont="1" applyFill="1" applyBorder="1"/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33" fillId="2" borderId="68" xfId="0" applyFont="1" applyFill="1" applyBorder="1" applyAlignment="1">
      <alignment horizontal="center"/>
    </xf>
    <xf numFmtId="0" fontId="75" fillId="0" borderId="0" xfId="0" applyFont="1" applyFill="1"/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right"/>
    </xf>
    <xf numFmtId="4" fontId="37" fillId="14" borderId="63" xfId="0" applyNumberFormat="1" applyFont="1" applyFill="1" applyBorder="1"/>
    <xf numFmtId="0" fontId="50" fillId="0" borderId="9" xfId="0" applyFont="1" applyBorder="1" applyAlignment="1">
      <alignment horizontal="center" vertical="top" wrapText="1"/>
    </xf>
    <xf numFmtId="0" fontId="7" fillId="2" borderId="68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/>
    </xf>
    <xf numFmtId="0" fontId="53" fillId="0" borderId="16" xfId="0" applyFont="1" applyBorder="1" applyAlignment="1">
      <alignment vertical="top" wrapText="1"/>
    </xf>
    <xf numFmtId="0" fontId="55" fillId="0" borderId="16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2" fontId="52" fillId="0" borderId="7" xfId="0" applyNumberFormat="1" applyFont="1" applyBorder="1" applyAlignment="1">
      <alignment horizontal="right"/>
    </xf>
    <xf numFmtId="0" fontId="51" fillId="0" borderId="14" xfId="0" applyFont="1" applyBorder="1" applyAlignment="1">
      <alignment horizontal="center"/>
    </xf>
    <xf numFmtId="4" fontId="37" fillId="0" borderId="49" xfId="0" applyNumberFormat="1" applyFont="1" applyFill="1" applyBorder="1"/>
    <xf numFmtId="3" fontId="5" fillId="0" borderId="14" xfId="0" applyNumberFormat="1" applyFont="1" applyFill="1" applyBorder="1" applyAlignment="1">
      <alignment horizontal="center"/>
    </xf>
    <xf numFmtId="4" fontId="5" fillId="0" borderId="69" xfId="0" applyNumberFormat="1" applyFont="1" applyFill="1" applyBorder="1"/>
    <xf numFmtId="4" fontId="34" fillId="0" borderId="69" xfId="0" applyNumberFormat="1" applyFont="1" applyFill="1" applyBorder="1"/>
    <xf numFmtId="0" fontId="55" fillId="0" borderId="11" xfId="0" applyFont="1" applyBorder="1" applyAlignment="1">
      <alignment horizontal="center"/>
    </xf>
    <xf numFmtId="0" fontId="55" fillId="0" borderId="26" xfId="0" applyFont="1" applyBorder="1" applyAlignment="1">
      <alignment vertical="top" wrapText="1"/>
    </xf>
    <xf numFmtId="2" fontId="85" fillId="0" borderId="28" xfId="0" applyNumberFormat="1" applyFont="1" applyFill="1" applyBorder="1" applyAlignment="1">
      <alignment horizontal="center" vertical="center"/>
    </xf>
    <xf numFmtId="2" fontId="85" fillId="0" borderId="67" xfId="0" applyNumberFormat="1" applyFont="1" applyFill="1" applyBorder="1" applyAlignment="1">
      <alignment horizontal="center" vertical="center"/>
    </xf>
    <xf numFmtId="2" fontId="85" fillId="0" borderId="17" xfId="0" applyNumberFormat="1" applyFont="1" applyFill="1" applyBorder="1" applyAlignment="1">
      <alignment horizontal="center" vertical="center"/>
    </xf>
    <xf numFmtId="2" fontId="85" fillId="0" borderId="55" xfId="0" applyNumberFormat="1" applyFont="1" applyFill="1" applyBorder="1" applyAlignment="1">
      <alignment horizontal="center" vertical="center"/>
    </xf>
    <xf numFmtId="2" fontId="85" fillId="0" borderId="6" xfId="0" applyNumberFormat="1" applyFont="1" applyFill="1" applyBorder="1" applyAlignment="1">
      <alignment horizontal="center" vertical="center"/>
    </xf>
    <xf numFmtId="2" fontId="85" fillId="0" borderId="31" xfId="0" applyNumberFormat="1" applyFont="1" applyFill="1" applyBorder="1" applyAlignment="1">
      <alignment horizontal="center" vertical="center"/>
    </xf>
    <xf numFmtId="2" fontId="85" fillId="0" borderId="18" xfId="0" applyNumberFormat="1" applyFont="1" applyFill="1" applyBorder="1" applyAlignment="1">
      <alignment horizontal="center" vertical="center"/>
    </xf>
    <xf numFmtId="2" fontId="85" fillId="0" borderId="65" xfId="0" applyNumberFormat="1" applyFont="1" applyFill="1" applyBorder="1" applyAlignment="1">
      <alignment horizontal="center" vertical="center"/>
    </xf>
    <xf numFmtId="2" fontId="85" fillId="0" borderId="71" xfId="0" applyNumberFormat="1" applyFont="1" applyFill="1" applyBorder="1" applyAlignment="1">
      <alignment horizontal="center" vertical="center"/>
    </xf>
    <xf numFmtId="2" fontId="85" fillId="0" borderId="20" xfId="0" applyNumberFormat="1" applyFont="1" applyFill="1" applyBorder="1" applyAlignment="1">
      <alignment horizontal="center" vertical="center"/>
    </xf>
    <xf numFmtId="2" fontId="84" fillId="0" borderId="20" xfId="0" applyNumberFormat="1" applyFont="1" applyFill="1" applyBorder="1" applyAlignment="1">
      <alignment horizontal="center" vertical="center"/>
    </xf>
    <xf numFmtId="2" fontId="85" fillId="0" borderId="59" xfId="0" applyNumberFormat="1" applyFont="1" applyFill="1" applyBorder="1" applyAlignment="1">
      <alignment horizontal="center" vertical="center"/>
    </xf>
    <xf numFmtId="2" fontId="85" fillId="0" borderId="63" xfId="0" applyNumberFormat="1" applyFont="1" applyFill="1" applyBorder="1" applyAlignment="1">
      <alignment horizontal="center" vertical="center"/>
    </xf>
    <xf numFmtId="0" fontId="42" fillId="0" borderId="43" xfId="0" applyFont="1" applyBorder="1" applyAlignment="1">
      <alignment horizontal="center"/>
    </xf>
    <xf numFmtId="0" fontId="61" fillId="0" borderId="29" xfId="0" applyFont="1" applyBorder="1" applyAlignment="1">
      <alignment horizontal="left"/>
    </xf>
    <xf numFmtId="0" fontId="42" fillId="0" borderId="29" xfId="0" applyFont="1" applyBorder="1" applyAlignment="1">
      <alignment horizontal="center"/>
    </xf>
    <xf numFmtId="4" fontId="42" fillId="0" borderId="30" xfId="0" applyNumberFormat="1" applyFont="1" applyBorder="1" applyAlignment="1">
      <alignment horizontal="right"/>
    </xf>
    <xf numFmtId="2" fontId="75" fillId="14" borderId="63" xfId="0" applyNumberFormat="1" applyFont="1" applyFill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5" fillId="0" borderId="60" xfId="0" applyFont="1" applyBorder="1" applyAlignment="1">
      <alignment horizontal="left" vertical="center" wrapText="1"/>
    </xf>
    <xf numFmtId="0" fontId="55" fillId="0" borderId="60" xfId="0" applyFont="1" applyBorder="1" applyAlignment="1">
      <alignment horizontal="center" vertical="center" wrapText="1"/>
    </xf>
    <xf numFmtId="1" fontId="52" fillId="0" borderId="60" xfId="0" applyNumberFormat="1" applyFont="1" applyBorder="1" applyAlignment="1">
      <alignment horizontal="center" vertical="center" wrapText="1"/>
    </xf>
    <xf numFmtId="4" fontId="52" fillId="0" borderId="60" xfId="0" applyNumberFormat="1" applyFont="1" applyBorder="1" applyAlignment="1">
      <alignment horizontal="right" vertical="center"/>
    </xf>
    <xf numFmtId="4" fontId="37" fillId="9" borderId="28" xfId="0" applyNumberFormat="1" applyFont="1" applyFill="1" applyBorder="1" applyAlignment="1">
      <alignment horizontal="center" vertical="center"/>
    </xf>
    <xf numFmtId="4" fontId="37" fillId="0" borderId="28" xfId="0" applyNumberFormat="1" applyFont="1" applyBorder="1" applyAlignment="1">
      <alignment horizontal="right" vertical="center"/>
    </xf>
    <xf numFmtId="4" fontId="37" fillId="9" borderId="28" xfId="0" applyNumberFormat="1" applyFont="1" applyFill="1" applyBorder="1" applyAlignment="1">
      <alignment horizontal="right" vertical="center"/>
    </xf>
    <xf numFmtId="3" fontId="21" fillId="0" borderId="28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0" fillId="0" borderId="52" xfId="0" applyFont="1" applyBorder="1" applyAlignment="1">
      <alignment horizontal="left"/>
    </xf>
    <xf numFmtId="3" fontId="34" fillId="12" borderId="33" xfId="0" applyNumberFormat="1" applyFont="1" applyFill="1" applyBorder="1" applyAlignment="1">
      <alignment horizontal="center"/>
    </xf>
    <xf numFmtId="4" fontId="34" fillId="12" borderId="32" xfId="0" applyNumberFormat="1" applyFont="1" applyFill="1" applyBorder="1"/>
    <xf numFmtId="0" fontId="52" fillId="0" borderId="29" xfId="0" applyFont="1" applyBorder="1" applyAlignment="1">
      <alignment vertical="top" wrapText="1"/>
    </xf>
    <xf numFmtId="0" fontId="51" fillId="0" borderId="36" xfId="0" applyFont="1" applyBorder="1" applyAlignment="1">
      <alignment horizontal="center" wrapText="1"/>
    </xf>
    <xf numFmtId="0" fontId="0" fillId="0" borderId="63" xfId="0" applyBorder="1" applyAlignment="1">
      <alignment horizontal="left"/>
    </xf>
    <xf numFmtId="4" fontId="5" fillId="12" borderId="32" xfId="0" applyNumberFormat="1" applyFont="1" applyFill="1" applyBorder="1"/>
    <xf numFmtId="2" fontId="30" fillId="14" borderId="63" xfId="0" applyNumberFormat="1" applyFont="1" applyFill="1" applyBorder="1" applyAlignment="1">
      <alignment horizontal="right"/>
    </xf>
    <xf numFmtId="0" fontId="52" fillId="0" borderId="55" xfId="0" applyFont="1" applyBorder="1" applyAlignment="1">
      <alignment horizontal="center"/>
    </xf>
    <xf numFmtId="0" fontId="52" fillId="0" borderId="57" xfId="0" applyFont="1" applyBorder="1" applyAlignment="1">
      <alignment horizontal="center" wrapText="1"/>
    </xf>
    <xf numFmtId="2" fontId="52" fillId="0" borderId="43" xfId="0" applyNumberFormat="1" applyFont="1" applyBorder="1" applyAlignment="1">
      <alignment horizontal="right" wrapText="1"/>
    </xf>
    <xf numFmtId="2" fontId="52" fillId="0" borderId="56" xfId="0" applyNumberFormat="1" applyFont="1" applyBorder="1" applyAlignment="1">
      <alignment horizontal="right"/>
    </xf>
    <xf numFmtId="3" fontId="5" fillId="12" borderId="25" xfId="0" applyNumberFormat="1" applyFont="1" applyFill="1" applyBorder="1" applyAlignment="1">
      <alignment horizontal="center"/>
    </xf>
    <xf numFmtId="0" fontId="23" fillId="0" borderId="36" xfId="0" applyFont="1" applyBorder="1" applyAlignment="1">
      <alignment horizontal="center" wrapText="1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33" fillId="2" borderId="68" xfId="0" applyFont="1" applyFill="1" applyBorder="1" applyAlignment="1">
      <alignment horizontal="center"/>
    </xf>
    <xf numFmtId="4" fontId="34" fillId="0" borderId="5" xfId="0" applyNumberFormat="1" applyFont="1" applyFill="1" applyBorder="1"/>
    <xf numFmtId="4" fontId="13" fillId="0" borderId="27" xfId="0" applyNumberFormat="1" applyFont="1" applyFill="1" applyBorder="1" applyAlignment="1">
      <alignment horizontal="right"/>
    </xf>
    <xf numFmtId="0" fontId="74" fillId="0" borderId="59" xfId="0" applyFont="1" applyBorder="1" applyAlignment="1">
      <alignment horizontal="center" vertical="center" wrapText="1"/>
    </xf>
    <xf numFmtId="0" fontId="74" fillId="0" borderId="6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84" fillId="0" borderId="58" xfId="0" applyFont="1" applyFill="1" applyBorder="1" applyAlignment="1">
      <alignment horizontal="center" wrapText="1"/>
    </xf>
    <xf numFmtId="0" fontId="84" fillId="0" borderId="42" xfId="0" applyFont="1" applyFill="1" applyBorder="1" applyAlignment="1">
      <alignment horizontal="center" wrapText="1"/>
    </xf>
    <xf numFmtId="0" fontId="34" fillId="3" borderId="28" xfId="0" applyFont="1" applyFill="1" applyBorder="1" applyAlignment="1">
      <alignment horizontal="center"/>
    </xf>
    <xf numFmtId="0" fontId="34" fillId="3" borderId="61" xfId="0" applyFont="1" applyFill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0" fillId="0" borderId="9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21" fillId="4" borderId="28" xfId="0" applyFont="1" applyFill="1" applyBorder="1" applyAlignment="1" applyProtection="1">
      <alignment horizontal="center"/>
      <protection locked="0"/>
    </xf>
    <xf numFmtId="0" fontId="21" fillId="4" borderId="68" xfId="0" applyFont="1" applyFill="1" applyBorder="1" applyAlignment="1" applyProtection="1">
      <alignment horizontal="center"/>
      <protection locked="0"/>
    </xf>
    <xf numFmtId="0" fontId="21" fillId="4" borderId="61" xfId="0" applyFont="1" applyFill="1" applyBorder="1" applyAlignment="1" applyProtection="1">
      <protection locked="0"/>
    </xf>
    <xf numFmtId="0" fontId="33" fillId="2" borderId="28" xfId="0" applyFont="1" applyFill="1" applyBorder="1" applyAlignment="1">
      <alignment horizontal="center"/>
    </xf>
    <xf numFmtId="0" fontId="33" fillId="2" borderId="68" xfId="0" applyFont="1" applyFill="1" applyBorder="1" applyAlignment="1">
      <alignment horizontal="center"/>
    </xf>
    <xf numFmtId="0" fontId="33" fillId="2" borderId="61" xfId="0" applyFont="1" applyFill="1" applyBorder="1" applyAlignment="1">
      <alignment horizontal="center"/>
    </xf>
    <xf numFmtId="0" fontId="34" fillId="4" borderId="28" xfId="0" applyFont="1" applyFill="1" applyBorder="1" applyAlignment="1" applyProtection="1">
      <alignment horizontal="center"/>
      <protection locked="0"/>
    </xf>
    <xf numFmtId="0" fontId="34" fillId="4" borderId="68" xfId="0" applyFont="1" applyFill="1" applyBorder="1" applyAlignment="1" applyProtection="1">
      <alignment horizontal="center"/>
      <protection locked="0"/>
    </xf>
    <xf numFmtId="0" fontId="34" fillId="4" borderId="61" xfId="0" applyFont="1" applyFill="1" applyBorder="1" applyAlignment="1" applyProtection="1">
      <protection locked="0"/>
    </xf>
    <xf numFmtId="0" fontId="34" fillId="4" borderId="28" xfId="0" applyFont="1" applyFill="1" applyBorder="1" applyAlignment="1">
      <alignment horizontal="center"/>
    </xf>
    <xf numFmtId="0" fontId="34" fillId="4" borderId="68" xfId="0" applyFont="1" applyFill="1" applyBorder="1" applyAlignment="1">
      <alignment horizontal="center"/>
    </xf>
    <xf numFmtId="0" fontId="34" fillId="4" borderId="61" xfId="0" applyFont="1" applyFill="1" applyBorder="1" applyAlignment="1"/>
    <xf numFmtId="0" fontId="50" fillId="0" borderId="4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1" fillId="0" borderId="5" xfId="0" applyFont="1" applyBorder="1" applyAlignment="1">
      <alignment horizontal="center" wrapText="1"/>
    </xf>
    <xf numFmtId="0" fontId="51" fillId="0" borderId="7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21" fillId="4" borderId="28" xfId="0" applyFont="1" applyFill="1" applyBorder="1" applyAlignment="1">
      <alignment horizontal="center"/>
    </xf>
    <xf numFmtId="0" fontId="21" fillId="4" borderId="68" xfId="0" applyFont="1" applyFill="1" applyBorder="1" applyAlignment="1">
      <alignment horizontal="center"/>
    </xf>
    <xf numFmtId="0" fontId="30" fillId="4" borderId="61" xfId="0" applyFont="1" applyFill="1" applyBorder="1" applyAlignment="1"/>
    <xf numFmtId="0" fontId="43" fillId="0" borderId="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46" fillId="0" borderId="36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61" xfId="0" applyFont="1" applyFill="1" applyBorder="1" applyAlignment="1">
      <alignment horizontal="center"/>
    </xf>
    <xf numFmtId="0" fontId="50" fillId="0" borderId="46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1" fillId="0" borderId="69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21" fillId="3" borderId="3" xfId="0" applyFont="1" applyFill="1" applyBorder="1" applyAlignment="1">
      <alignment horizontal="center"/>
    </xf>
    <xf numFmtId="0" fontId="21" fillId="3" borderId="69" xfId="0" applyFont="1" applyFill="1" applyBorder="1" applyAlignment="1">
      <alignment horizontal="center"/>
    </xf>
    <xf numFmtId="0" fontId="51" fillId="0" borderId="70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21" fillId="4" borderId="61" xfId="0" applyFont="1" applyFill="1" applyBorder="1" applyAlignment="1"/>
    <xf numFmtId="49" fontId="32" fillId="11" borderId="28" xfId="0" applyNumberFormat="1" applyFont="1" applyFill="1" applyBorder="1" applyAlignment="1">
      <alignment horizontal="center"/>
    </xf>
    <xf numFmtId="49" fontId="32" fillId="11" borderId="61" xfId="0" applyNumberFormat="1" applyFont="1" applyFill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21" fillId="4" borderId="61" xfId="0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3" fillId="4" borderId="28" xfId="0" applyFont="1" applyFill="1" applyBorder="1" applyAlignment="1" applyProtection="1">
      <alignment horizontal="center"/>
      <protection locked="0"/>
    </xf>
    <xf numFmtId="0" fontId="5" fillId="4" borderId="68" xfId="0" applyFont="1" applyFill="1" applyBorder="1" applyAlignment="1" applyProtection="1">
      <alignment horizontal="center"/>
      <protection locked="0"/>
    </xf>
    <xf numFmtId="0" fontId="5" fillId="4" borderId="61" xfId="0" applyFont="1" applyFill="1" applyBorder="1" applyAlignment="1" applyProtection="1">
      <protection locked="0"/>
    </xf>
    <xf numFmtId="0" fontId="7" fillId="2" borderId="28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64" fillId="0" borderId="9" xfId="0" applyFont="1" applyBorder="1" applyAlignment="1">
      <alignment horizontal="center" vertical="top" wrapText="1"/>
    </xf>
    <xf numFmtId="0" fontId="64" fillId="0" borderId="35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wrapText="1"/>
    </xf>
    <xf numFmtId="0" fontId="62" fillId="0" borderId="37" xfId="0" applyFont="1" applyBorder="1" applyAlignment="1">
      <alignment horizontal="center" wrapText="1"/>
    </xf>
    <xf numFmtId="0" fontId="23" fillId="0" borderId="5" xfId="0" applyFont="1" applyBorder="1" applyAlignment="1"/>
    <xf numFmtId="0" fontId="23" fillId="0" borderId="37" xfId="0" applyFont="1" applyBorder="1" applyAlignment="1"/>
    <xf numFmtId="0" fontId="13" fillId="4" borderId="28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0" fontId="13" fillId="4" borderId="61" xfId="0" applyFont="1" applyFill="1" applyBorder="1" applyAlignment="1"/>
    <xf numFmtId="0" fontId="10" fillId="3" borderId="28" xfId="0" applyFont="1" applyFill="1" applyBorder="1" applyAlignment="1">
      <alignment horizontal="center"/>
    </xf>
    <xf numFmtId="0" fontId="10" fillId="3" borderId="61" xfId="0" applyFont="1" applyFill="1" applyBorder="1" applyAlignment="1">
      <alignment horizontal="center"/>
    </xf>
    <xf numFmtId="0" fontId="81" fillId="0" borderId="28" xfId="0" applyFont="1" applyBorder="1" applyAlignment="1">
      <alignment horizontal="center"/>
    </xf>
    <xf numFmtId="0" fontId="81" fillId="0" borderId="61" xfId="0" applyFont="1" applyBorder="1" applyAlignment="1">
      <alignment horizontal="center"/>
    </xf>
    <xf numFmtId="0" fontId="22" fillId="0" borderId="46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3" fillId="0" borderId="47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5" fillId="4" borderId="28" xfId="0" applyFont="1" applyFill="1" applyBorder="1" applyAlignment="1" applyProtection="1">
      <alignment horizontal="center"/>
      <protection locked="0"/>
    </xf>
    <xf numFmtId="0" fontId="23" fillId="0" borderId="5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50" fillId="0" borderId="5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34" fillId="4" borderId="61" xfId="0" applyFont="1" applyFill="1" applyBorder="1" applyAlignment="1">
      <alignment horizontal="center"/>
    </xf>
    <xf numFmtId="0" fontId="50" fillId="0" borderId="4" xfId="0" applyFont="1" applyBorder="1" applyAlignment="1">
      <alignment horizontal="center" wrapText="1"/>
    </xf>
    <xf numFmtId="0" fontId="77" fillId="0" borderId="1" xfId="0" applyFont="1" applyBorder="1"/>
    <xf numFmtId="0" fontId="77" fillId="0" borderId="23" xfId="0" applyFont="1" applyBorder="1"/>
    <xf numFmtId="0" fontId="50" fillId="0" borderId="58" xfId="0" applyFont="1" applyBorder="1" applyAlignment="1">
      <alignment horizontal="center" wrapText="1"/>
    </xf>
    <xf numFmtId="0" fontId="77" fillId="0" borderId="59" xfId="0" applyFont="1" applyBorder="1"/>
    <xf numFmtId="0" fontId="77" fillId="0" borderId="42" xfId="0" applyFont="1" applyBorder="1"/>
    <xf numFmtId="0" fontId="34" fillId="4" borderId="61" xfId="0" applyFont="1" applyFill="1" applyBorder="1" applyAlignment="1" applyProtection="1">
      <alignment horizontal="center"/>
      <protection locked="0"/>
    </xf>
    <xf numFmtId="0" fontId="77" fillId="0" borderId="7" xfId="0" applyFont="1" applyBorder="1"/>
    <xf numFmtId="0" fontId="77" fillId="0" borderId="37" xfId="0" applyFont="1" applyBorder="1"/>
    <xf numFmtId="0" fontId="19" fillId="0" borderId="54" xfId="0" applyFont="1" applyBorder="1" applyAlignment="1">
      <alignment horizontal="center"/>
    </xf>
    <xf numFmtId="0" fontId="21" fillId="4" borderId="61" xfId="0" applyFont="1" applyFill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CCFFCC"/>
      <color rgb="FFD99795"/>
      <color rgb="FFFFFF99"/>
      <color rgb="FFCCFF99"/>
      <color rgb="FF003399"/>
      <color rgb="FF333399"/>
      <color rgb="FF3333CC"/>
      <color rgb="FF3333FF"/>
      <color rgb="FF0033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76" zoomScale="115" zoomScaleNormal="115" workbookViewId="0">
      <selection activeCell="L12" sqref="L12"/>
    </sheetView>
  </sheetViews>
  <sheetFormatPr defaultRowHeight="14.25" x14ac:dyDescent="0.2"/>
  <cols>
    <col min="1" max="1" width="11.7109375" style="47" customWidth="1"/>
    <col min="2" max="2" width="8.140625" style="47" customWidth="1"/>
    <col min="3" max="3" width="33.85546875" style="48" customWidth="1"/>
    <col min="4" max="5" width="15" style="48" customWidth="1"/>
    <col min="6" max="6" width="15.5703125" style="48" customWidth="1"/>
    <col min="7" max="7" width="15.85546875" style="48" customWidth="1"/>
    <col min="8" max="16384" width="9.140625" style="48"/>
  </cols>
  <sheetData>
    <row r="1" spans="1:7" s="46" customFormat="1" ht="18.75" thickBot="1" x14ac:dyDescent="0.3">
      <c r="A1" s="632" t="s">
        <v>610</v>
      </c>
      <c r="D1" s="45" t="s">
        <v>790</v>
      </c>
      <c r="G1" s="626" t="s">
        <v>661</v>
      </c>
    </row>
    <row r="2" spans="1:7" ht="15.75" x14ac:dyDescent="0.25">
      <c r="A2" s="632" t="s">
        <v>392</v>
      </c>
      <c r="D2" s="318" t="s">
        <v>125</v>
      </c>
      <c r="E2" s="318" t="s">
        <v>125</v>
      </c>
      <c r="F2" s="1020" t="s">
        <v>666</v>
      </c>
      <c r="G2" s="923" t="s">
        <v>398</v>
      </c>
    </row>
    <row r="3" spans="1:7" ht="16.5" thickBot="1" x14ac:dyDescent="0.3">
      <c r="A3" s="632" t="s">
        <v>393</v>
      </c>
      <c r="D3" s="319" t="s">
        <v>188</v>
      </c>
      <c r="E3" s="319" t="s">
        <v>187</v>
      </c>
      <c r="F3" s="1021"/>
      <c r="G3" s="924" t="s">
        <v>399</v>
      </c>
    </row>
    <row r="4" spans="1:7" ht="15.75" thickBot="1" x14ac:dyDescent="0.3">
      <c r="A4" s="627" t="s">
        <v>397</v>
      </c>
      <c r="B4" s="49" t="s">
        <v>375</v>
      </c>
      <c r="C4" s="50" t="s">
        <v>384</v>
      </c>
      <c r="D4" s="895" t="s">
        <v>126</v>
      </c>
      <c r="E4" s="895" t="s">
        <v>126</v>
      </c>
      <c r="F4" s="913"/>
      <c r="G4" s="620"/>
    </row>
    <row r="5" spans="1:7" s="618" customFormat="1" ht="30" customHeight="1" thickBot="1" x14ac:dyDescent="0.3">
      <c r="A5" s="918"/>
      <c r="B5" s="616">
        <v>3221</v>
      </c>
      <c r="C5" s="617" t="s">
        <v>376</v>
      </c>
      <c r="D5" s="619">
        <f>SUM(D6:D10)</f>
        <v>60801</v>
      </c>
      <c r="E5" s="619">
        <f>SUM(E6:E10)</f>
        <v>75250</v>
      </c>
      <c r="F5" s="977"/>
      <c r="G5" s="931"/>
    </row>
    <row r="6" spans="1:7" s="615" customFormat="1" ht="15" customHeight="1" x14ac:dyDescent="0.25">
      <c r="A6" s="927" t="s">
        <v>795</v>
      </c>
      <c r="B6" s="928">
        <v>32211</v>
      </c>
      <c r="C6" s="929" t="s">
        <v>371</v>
      </c>
      <c r="D6" s="930">
        <v>20692</v>
      </c>
      <c r="E6" s="930">
        <v>25865</v>
      </c>
      <c r="F6" s="978" t="s">
        <v>665</v>
      </c>
      <c r="G6" s="1015" t="s">
        <v>845</v>
      </c>
    </row>
    <row r="7" spans="1:7" s="615" customFormat="1" ht="15" customHeight="1" x14ac:dyDescent="0.25">
      <c r="A7" s="925" t="s">
        <v>796</v>
      </c>
      <c r="B7" s="926">
        <v>32212</v>
      </c>
      <c r="C7" s="917" t="s">
        <v>171</v>
      </c>
      <c r="D7" s="916">
        <v>4989</v>
      </c>
      <c r="E7" s="916">
        <v>5485</v>
      </c>
      <c r="F7" s="975" t="s">
        <v>665</v>
      </c>
      <c r="G7" s="1015"/>
    </row>
    <row r="8" spans="1:7" s="615" customFormat="1" ht="26.25" customHeight="1" x14ac:dyDescent="0.25">
      <c r="A8" s="925" t="s">
        <v>797</v>
      </c>
      <c r="B8" s="926">
        <v>32214</v>
      </c>
      <c r="C8" s="917" t="s">
        <v>667</v>
      </c>
      <c r="D8" s="916">
        <v>23536</v>
      </c>
      <c r="E8" s="916">
        <v>29420</v>
      </c>
      <c r="F8" s="975" t="s">
        <v>665</v>
      </c>
      <c r="G8" s="1015"/>
    </row>
    <row r="9" spans="1:7" s="615" customFormat="1" ht="15" customHeight="1" x14ac:dyDescent="0.25">
      <c r="A9" s="925" t="s">
        <v>798</v>
      </c>
      <c r="B9" s="926">
        <v>32216</v>
      </c>
      <c r="C9" s="917" t="s">
        <v>372</v>
      </c>
      <c r="D9" s="916">
        <v>8696</v>
      </c>
      <c r="E9" s="916">
        <v>10870</v>
      </c>
      <c r="F9" s="975" t="s">
        <v>665</v>
      </c>
      <c r="G9" s="1015"/>
    </row>
    <row r="10" spans="1:7" s="615" customFormat="1" ht="15" customHeight="1" thickBot="1" x14ac:dyDescent="0.3">
      <c r="A10" s="925" t="s">
        <v>799</v>
      </c>
      <c r="B10" s="926">
        <v>32219</v>
      </c>
      <c r="C10" s="917" t="s">
        <v>668</v>
      </c>
      <c r="D10" s="916">
        <v>2888</v>
      </c>
      <c r="E10" s="916">
        <v>3610</v>
      </c>
      <c r="F10" s="975" t="s">
        <v>665</v>
      </c>
      <c r="G10" s="1015"/>
    </row>
    <row r="11" spans="1:7" s="618" customFormat="1" ht="21.75" customHeight="1" thickBot="1" x14ac:dyDescent="0.3">
      <c r="A11" s="918"/>
      <c r="B11" s="616">
        <v>3222</v>
      </c>
      <c r="C11" s="617" t="s">
        <v>663</v>
      </c>
      <c r="D11" s="619">
        <f>SUM(D12:D19)</f>
        <v>286703</v>
      </c>
      <c r="E11" s="619">
        <f>SUM(E12:E19)</f>
        <v>352655</v>
      </c>
      <c r="F11" s="977"/>
      <c r="G11" s="907"/>
    </row>
    <row r="12" spans="1:7" ht="14.25" customHeight="1" x14ac:dyDescent="0.2">
      <c r="A12" s="932" t="s">
        <v>800</v>
      </c>
      <c r="B12" s="53">
        <v>322241</v>
      </c>
      <c r="C12" s="54" t="s">
        <v>174</v>
      </c>
      <c r="D12" s="933">
        <v>145600</v>
      </c>
      <c r="E12" s="933">
        <v>182000</v>
      </c>
      <c r="F12" s="968" t="s">
        <v>665</v>
      </c>
      <c r="G12" s="1015" t="s">
        <v>657</v>
      </c>
    </row>
    <row r="13" spans="1:7" x14ac:dyDescent="0.2">
      <c r="A13" s="919" t="s">
        <v>801</v>
      </c>
      <c r="B13" s="51">
        <v>322242</v>
      </c>
      <c r="C13" s="52" t="s">
        <v>175</v>
      </c>
      <c r="D13" s="320">
        <v>28800</v>
      </c>
      <c r="E13" s="320">
        <v>36000</v>
      </c>
      <c r="F13" s="974" t="s">
        <v>665</v>
      </c>
      <c r="G13" s="1015"/>
    </row>
    <row r="14" spans="1:7" x14ac:dyDescent="0.2">
      <c r="A14" s="919" t="s">
        <v>802</v>
      </c>
      <c r="B14" s="51">
        <v>322243</v>
      </c>
      <c r="C14" s="52" t="s">
        <v>176</v>
      </c>
      <c r="D14" s="320">
        <v>6400</v>
      </c>
      <c r="E14" s="320">
        <v>8000</v>
      </c>
      <c r="F14" s="974" t="s">
        <v>665</v>
      </c>
      <c r="G14" s="1015"/>
    </row>
    <row r="15" spans="1:7" x14ac:dyDescent="0.2">
      <c r="A15" s="919" t="s">
        <v>803</v>
      </c>
      <c r="B15" s="51">
        <v>322244</v>
      </c>
      <c r="C15" s="52" t="s">
        <v>177</v>
      </c>
      <c r="D15" s="320">
        <v>38400</v>
      </c>
      <c r="E15" s="320">
        <v>48000</v>
      </c>
      <c r="F15" s="974" t="s">
        <v>665</v>
      </c>
      <c r="G15" s="1015"/>
    </row>
    <row r="16" spans="1:7" x14ac:dyDescent="0.2">
      <c r="A16" s="920" t="s">
        <v>804</v>
      </c>
      <c r="B16" s="687">
        <v>322245</v>
      </c>
      <c r="C16" s="688" t="s">
        <v>516</v>
      </c>
      <c r="D16" s="320">
        <v>9600</v>
      </c>
      <c r="E16" s="320">
        <v>12000</v>
      </c>
      <c r="F16" s="974" t="s">
        <v>665</v>
      </c>
      <c r="G16" s="1015"/>
    </row>
    <row r="17" spans="1:7" x14ac:dyDescent="0.2">
      <c r="A17" s="920" t="s">
        <v>805</v>
      </c>
      <c r="B17" s="687">
        <v>322246</v>
      </c>
      <c r="C17" s="688" t="s">
        <v>669</v>
      </c>
      <c r="D17" s="320">
        <v>35008</v>
      </c>
      <c r="E17" s="320">
        <v>43760</v>
      </c>
      <c r="F17" s="974" t="s">
        <v>665</v>
      </c>
      <c r="G17" s="643" t="s">
        <v>565</v>
      </c>
    </row>
    <row r="18" spans="1:7" x14ac:dyDescent="0.2">
      <c r="A18" s="920" t="s">
        <v>806</v>
      </c>
      <c r="B18" s="687">
        <v>322247</v>
      </c>
      <c r="C18" s="688" t="s">
        <v>564</v>
      </c>
      <c r="D18" s="320">
        <v>21179</v>
      </c>
      <c r="E18" s="320">
        <v>21179</v>
      </c>
      <c r="F18" s="974" t="s">
        <v>665</v>
      </c>
      <c r="G18" s="903" t="s">
        <v>565</v>
      </c>
    </row>
    <row r="19" spans="1:7" ht="15" thickBot="1" x14ac:dyDescent="0.25">
      <c r="A19" s="921" t="s">
        <v>807</v>
      </c>
      <c r="B19" s="55">
        <v>322248</v>
      </c>
      <c r="C19" s="56" t="s">
        <v>620</v>
      </c>
      <c r="D19" s="609">
        <v>1716</v>
      </c>
      <c r="E19" s="609">
        <v>1716</v>
      </c>
      <c r="F19" s="979" t="s">
        <v>665</v>
      </c>
      <c r="G19" s="644" t="s">
        <v>565</v>
      </c>
    </row>
    <row r="20" spans="1:7" s="618" customFormat="1" ht="21.75" customHeight="1" thickBot="1" x14ac:dyDescent="0.3">
      <c r="A20" s="918"/>
      <c r="B20" s="616">
        <v>3223</v>
      </c>
      <c r="C20" s="617" t="s">
        <v>373</v>
      </c>
      <c r="D20" s="619">
        <f>SUM(D21:D23)</f>
        <v>151196.46000000002</v>
      </c>
      <c r="E20" s="619">
        <f>SUM(E21:E23)</f>
        <v>180500</v>
      </c>
      <c r="F20" s="977"/>
      <c r="G20" s="935"/>
    </row>
    <row r="21" spans="1:7" x14ac:dyDescent="0.2">
      <c r="A21" s="932" t="s">
        <v>808</v>
      </c>
      <c r="B21" s="53">
        <v>32231</v>
      </c>
      <c r="C21" s="54" t="s">
        <v>117</v>
      </c>
      <c r="D21" s="933">
        <v>70796.460000000006</v>
      </c>
      <c r="E21" s="933">
        <v>80000</v>
      </c>
      <c r="F21" s="968" t="s">
        <v>665</v>
      </c>
      <c r="G21" s="1017" t="s">
        <v>510</v>
      </c>
    </row>
    <row r="22" spans="1:7" x14ac:dyDescent="0.2">
      <c r="A22" s="919" t="s">
        <v>809</v>
      </c>
      <c r="B22" s="51">
        <v>32233</v>
      </c>
      <c r="C22" s="52" t="s">
        <v>118</v>
      </c>
      <c r="D22" s="320">
        <v>76400</v>
      </c>
      <c r="E22" s="320">
        <v>95500</v>
      </c>
      <c r="F22" s="974" t="s">
        <v>665</v>
      </c>
      <c r="G22" s="1017"/>
    </row>
    <row r="23" spans="1:7" ht="15" thickBot="1" x14ac:dyDescent="0.25">
      <c r="A23" s="920" t="s">
        <v>810</v>
      </c>
      <c r="B23" s="687">
        <v>32234</v>
      </c>
      <c r="C23" s="688" t="s">
        <v>119</v>
      </c>
      <c r="D23" s="689">
        <v>4000</v>
      </c>
      <c r="E23" s="689">
        <v>5000</v>
      </c>
      <c r="F23" s="975" t="s">
        <v>665</v>
      </c>
      <c r="G23" s="1017"/>
    </row>
    <row r="24" spans="1:7" s="618" customFormat="1" ht="30" customHeight="1" thickBot="1" x14ac:dyDescent="0.3">
      <c r="A24" s="918"/>
      <c r="B24" s="616">
        <v>3224</v>
      </c>
      <c r="C24" s="617" t="s">
        <v>374</v>
      </c>
      <c r="D24" s="619">
        <f>SUM(D25:D26)</f>
        <v>21600</v>
      </c>
      <c r="E24" s="619">
        <f>SUM(E25:E26)</f>
        <v>27000</v>
      </c>
      <c r="F24" s="977"/>
      <c r="G24" s="907"/>
    </row>
    <row r="25" spans="1:7" x14ac:dyDescent="0.2">
      <c r="A25" s="932" t="s">
        <v>811</v>
      </c>
      <c r="B25" s="53">
        <v>32241</v>
      </c>
      <c r="C25" s="54" t="s">
        <v>515</v>
      </c>
      <c r="D25" s="933">
        <v>17600</v>
      </c>
      <c r="E25" s="933">
        <v>22000</v>
      </c>
      <c r="F25" s="968" t="s">
        <v>665</v>
      </c>
      <c r="G25" s="1017" t="s">
        <v>718</v>
      </c>
    </row>
    <row r="26" spans="1:7" ht="15" thickBot="1" x14ac:dyDescent="0.25">
      <c r="A26" s="920" t="s">
        <v>812</v>
      </c>
      <c r="B26" s="687">
        <v>32242</v>
      </c>
      <c r="C26" s="688" t="s">
        <v>185</v>
      </c>
      <c r="D26" s="689">
        <v>4000</v>
      </c>
      <c r="E26" s="689">
        <v>5000</v>
      </c>
      <c r="F26" s="975" t="s">
        <v>665</v>
      </c>
      <c r="G26" s="1017"/>
    </row>
    <row r="27" spans="1:7" s="618" customFormat="1" ht="30" customHeight="1" thickBot="1" x14ac:dyDescent="0.3">
      <c r="A27" s="918" t="s">
        <v>813</v>
      </c>
      <c r="B27" s="616">
        <v>3225</v>
      </c>
      <c r="C27" s="617" t="s">
        <v>120</v>
      </c>
      <c r="D27" s="619">
        <v>8800</v>
      </c>
      <c r="E27" s="619">
        <v>11000</v>
      </c>
      <c r="F27" s="976" t="s">
        <v>665</v>
      </c>
      <c r="G27" s="936" t="s">
        <v>846</v>
      </c>
    </row>
    <row r="28" spans="1:7" s="618" customFormat="1" ht="21.75" customHeight="1" thickBot="1" x14ac:dyDescent="0.3">
      <c r="A28" s="918" t="s">
        <v>814</v>
      </c>
      <c r="B28" s="616">
        <v>3227</v>
      </c>
      <c r="C28" s="617" t="s">
        <v>377</v>
      </c>
      <c r="D28" s="619">
        <v>2400</v>
      </c>
      <c r="E28" s="619">
        <v>3000</v>
      </c>
      <c r="F28" s="976" t="s">
        <v>665</v>
      </c>
      <c r="G28" s="937" t="s">
        <v>400</v>
      </c>
    </row>
    <row r="29" spans="1:7" s="905" customFormat="1" ht="12.75" customHeight="1" x14ac:dyDescent="0.25">
      <c r="A29" s="908"/>
      <c r="B29" s="622"/>
      <c r="C29" s="623"/>
      <c r="D29" s="624"/>
      <c r="E29" s="624"/>
      <c r="F29" s="625"/>
      <c r="G29" s="621"/>
    </row>
    <row r="30" spans="1:7" s="905" customFormat="1" ht="12.75" customHeight="1" x14ac:dyDescent="0.25">
      <c r="A30" s="908"/>
      <c r="B30" s="622"/>
      <c r="C30" s="623"/>
      <c r="D30" s="624"/>
      <c r="E30" s="624"/>
      <c r="F30" s="625"/>
      <c r="G30" s="621"/>
    </row>
    <row r="31" spans="1:7" s="905" customFormat="1" ht="12.75" customHeight="1" x14ac:dyDescent="0.25">
      <c r="A31" s="908"/>
      <c r="B31" s="622"/>
      <c r="C31" s="623"/>
      <c r="D31" s="624"/>
      <c r="E31" s="624"/>
      <c r="F31" s="625"/>
      <c r="G31" s="621"/>
    </row>
    <row r="32" spans="1:7" s="905" customFormat="1" ht="12.75" customHeight="1" x14ac:dyDescent="0.25">
      <c r="A32" s="908"/>
      <c r="B32" s="622"/>
      <c r="C32" s="623"/>
      <c r="D32" s="624"/>
      <c r="E32" s="624"/>
      <c r="F32" s="625"/>
      <c r="G32" s="621"/>
    </row>
    <row r="33" spans="1:7" s="46" customFormat="1" ht="18.75" thickBot="1" x14ac:dyDescent="0.3">
      <c r="A33" s="909" t="s">
        <v>610</v>
      </c>
      <c r="D33" s="45" t="s">
        <v>790</v>
      </c>
      <c r="G33" s="626" t="s">
        <v>662</v>
      </c>
    </row>
    <row r="34" spans="1:7" ht="15.75" customHeight="1" x14ac:dyDescent="0.25">
      <c r="A34" s="909" t="s">
        <v>392</v>
      </c>
      <c r="D34" s="318" t="s">
        <v>125</v>
      </c>
      <c r="E34" s="318" t="s">
        <v>125</v>
      </c>
      <c r="F34" s="1020" t="s">
        <v>666</v>
      </c>
      <c r="G34" s="923" t="s">
        <v>398</v>
      </c>
    </row>
    <row r="35" spans="1:7" ht="16.5" thickBot="1" x14ac:dyDescent="0.3">
      <c r="A35" s="909" t="s">
        <v>393</v>
      </c>
      <c r="D35" s="319" t="s">
        <v>188</v>
      </c>
      <c r="E35" s="319" t="s">
        <v>187</v>
      </c>
      <c r="F35" s="1021"/>
      <c r="G35" s="924" t="s">
        <v>399</v>
      </c>
    </row>
    <row r="36" spans="1:7" ht="15.75" thickBot="1" x14ac:dyDescent="0.3">
      <c r="A36" s="627" t="s">
        <v>397</v>
      </c>
      <c r="B36" s="49" t="s">
        <v>375</v>
      </c>
      <c r="C36" s="50" t="s">
        <v>384</v>
      </c>
      <c r="D36" s="895" t="s">
        <v>126</v>
      </c>
      <c r="E36" s="895" t="s">
        <v>126</v>
      </c>
      <c r="F36" s="914"/>
      <c r="G36" s="620"/>
    </row>
    <row r="37" spans="1:7" s="618" customFormat="1" ht="21.75" customHeight="1" thickBot="1" x14ac:dyDescent="0.3">
      <c r="A37" s="918"/>
      <c r="B37" s="616">
        <v>3231</v>
      </c>
      <c r="C37" s="617" t="s">
        <v>378</v>
      </c>
      <c r="D37" s="619">
        <f>SUM(D38:D42)</f>
        <v>10080</v>
      </c>
      <c r="E37" s="619">
        <f>SUM(E38:E42)</f>
        <v>12000</v>
      </c>
      <c r="F37" s="967"/>
      <c r="G37" s="907"/>
    </row>
    <row r="38" spans="1:7" x14ac:dyDescent="0.2">
      <c r="A38" s="932" t="s">
        <v>815</v>
      </c>
      <c r="B38" s="53">
        <v>323111</v>
      </c>
      <c r="C38" s="54" t="s">
        <v>172</v>
      </c>
      <c r="D38" s="933">
        <v>6400</v>
      </c>
      <c r="E38" s="933">
        <v>8000</v>
      </c>
      <c r="F38" s="968" t="s">
        <v>665</v>
      </c>
      <c r="G38" s="1015" t="s">
        <v>400</v>
      </c>
    </row>
    <row r="39" spans="1:7" x14ac:dyDescent="0.2">
      <c r="A39" s="919" t="s">
        <v>816</v>
      </c>
      <c r="B39" s="51">
        <v>323112</v>
      </c>
      <c r="C39" s="52" t="s">
        <v>173</v>
      </c>
      <c r="D39" s="320">
        <v>480</v>
      </c>
      <c r="E39" s="320">
        <v>600</v>
      </c>
      <c r="F39" s="969" t="s">
        <v>665</v>
      </c>
      <c r="G39" s="1015"/>
    </row>
    <row r="40" spans="1:7" x14ac:dyDescent="0.2">
      <c r="A40" s="919" t="s">
        <v>817</v>
      </c>
      <c r="B40" s="51">
        <v>32312</v>
      </c>
      <c r="C40" s="52" t="s">
        <v>121</v>
      </c>
      <c r="D40" s="320">
        <v>800</v>
      </c>
      <c r="E40" s="320">
        <v>1000</v>
      </c>
      <c r="F40" s="969" t="s">
        <v>665</v>
      </c>
      <c r="G40" s="1015"/>
    </row>
    <row r="41" spans="1:7" x14ac:dyDescent="0.2">
      <c r="A41" s="920" t="s">
        <v>818</v>
      </c>
      <c r="B41" s="687">
        <v>32313</v>
      </c>
      <c r="C41" s="688" t="s">
        <v>122</v>
      </c>
      <c r="D41" s="320">
        <v>2400</v>
      </c>
      <c r="E41" s="320">
        <v>2400</v>
      </c>
      <c r="F41" s="969" t="s">
        <v>665</v>
      </c>
      <c r="G41" s="1016"/>
    </row>
    <row r="42" spans="1:7" ht="15" thickBot="1" x14ac:dyDescent="0.25">
      <c r="A42" s="920"/>
      <c r="B42" s="687">
        <v>32319</v>
      </c>
      <c r="C42" s="688" t="s">
        <v>511</v>
      </c>
      <c r="D42" s="689">
        <v>0</v>
      </c>
      <c r="E42" s="689">
        <v>0</v>
      </c>
      <c r="F42" s="970"/>
      <c r="G42" s="904"/>
    </row>
    <row r="43" spans="1:7" s="618" customFormat="1" ht="30" customHeight="1" thickBot="1" x14ac:dyDescent="0.3">
      <c r="A43" s="918"/>
      <c r="B43" s="616">
        <v>3232</v>
      </c>
      <c r="C43" s="617" t="s">
        <v>403</v>
      </c>
      <c r="D43" s="619">
        <f>SUM(D44:D45)</f>
        <v>56000</v>
      </c>
      <c r="E43" s="619">
        <f>SUM(E44:E45)</f>
        <v>70000</v>
      </c>
      <c r="F43" s="967"/>
      <c r="G43" s="907"/>
    </row>
    <row r="44" spans="1:7" x14ac:dyDescent="0.2">
      <c r="A44" s="922" t="s">
        <v>819</v>
      </c>
      <c r="B44" s="876">
        <v>32321</v>
      </c>
      <c r="C44" s="877" t="s">
        <v>513</v>
      </c>
      <c r="D44" s="934">
        <v>26000</v>
      </c>
      <c r="E44" s="934">
        <v>32500</v>
      </c>
      <c r="F44" s="971" t="s">
        <v>665</v>
      </c>
      <c r="G44" s="1015" t="s">
        <v>400</v>
      </c>
    </row>
    <row r="45" spans="1:7" ht="15.75" customHeight="1" thickBot="1" x14ac:dyDescent="0.25">
      <c r="A45" s="920" t="s">
        <v>820</v>
      </c>
      <c r="B45" s="687">
        <v>32322</v>
      </c>
      <c r="C45" s="688" t="s">
        <v>514</v>
      </c>
      <c r="D45" s="689">
        <v>30000</v>
      </c>
      <c r="E45" s="689">
        <v>37500</v>
      </c>
      <c r="F45" s="970" t="s">
        <v>665</v>
      </c>
      <c r="G45" s="1015"/>
    </row>
    <row r="46" spans="1:7" s="618" customFormat="1" ht="21.75" customHeight="1" thickBot="1" x14ac:dyDescent="0.3">
      <c r="A46" s="918"/>
      <c r="B46" s="616">
        <v>3234</v>
      </c>
      <c r="C46" s="617" t="s">
        <v>379</v>
      </c>
      <c r="D46" s="619">
        <f>SUM(D47:D52)</f>
        <v>102616</v>
      </c>
      <c r="E46" s="619">
        <f>SUM(E47:E52)</f>
        <v>122000</v>
      </c>
      <c r="F46" s="967"/>
      <c r="G46" s="907"/>
    </row>
    <row r="47" spans="1:7" ht="15" customHeight="1" x14ac:dyDescent="0.2">
      <c r="A47" s="938" t="s">
        <v>821</v>
      </c>
      <c r="B47" s="53">
        <v>323411</v>
      </c>
      <c r="C47" s="54" t="s">
        <v>181</v>
      </c>
      <c r="D47" s="933">
        <v>14560</v>
      </c>
      <c r="E47" s="933">
        <v>18200</v>
      </c>
      <c r="F47" s="972" t="s">
        <v>665</v>
      </c>
      <c r="G47" s="1015" t="s">
        <v>400</v>
      </c>
    </row>
    <row r="48" spans="1:7" x14ac:dyDescent="0.2">
      <c r="A48" s="910" t="s">
        <v>822</v>
      </c>
      <c r="B48" s="51">
        <v>323412</v>
      </c>
      <c r="C48" s="52" t="s">
        <v>182</v>
      </c>
      <c r="D48" s="320">
        <v>704</v>
      </c>
      <c r="E48" s="320">
        <v>880</v>
      </c>
      <c r="F48" s="969" t="s">
        <v>665</v>
      </c>
      <c r="G48" s="1015"/>
    </row>
    <row r="49" spans="1:7" x14ac:dyDescent="0.2">
      <c r="A49" s="919" t="s">
        <v>823</v>
      </c>
      <c r="B49" s="51">
        <v>32342</v>
      </c>
      <c r="C49" s="52" t="s">
        <v>178</v>
      </c>
      <c r="D49" s="320">
        <v>53472</v>
      </c>
      <c r="E49" s="320">
        <v>66840</v>
      </c>
      <c r="F49" s="969" t="s">
        <v>665</v>
      </c>
      <c r="G49" s="1015"/>
    </row>
    <row r="50" spans="1:7" x14ac:dyDescent="0.2">
      <c r="A50" s="919" t="s">
        <v>824</v>
      </c>
      <c r="B50" s="51">
        <v>32343</v>
      </c>
      <c r="C50" s="52" t="s">
        <v>179</v>
      </c>
      <c r="D50" s="320">
        <v>2400</v>
      </c>
      <c r="E50" s="320">
        <v>3000</v>
      </c>
      <c r="F50" s="969" t="s">
        <v>665</v>
      </c>
      <c r="G50" s="1015"/>
    </row>
    <row r="51" spans="1:7" x14ac:dyDescent="0.2">
      <c r="A51" s="919" t="s">
        <v>825</v>
      </c>
      <c r="B51" s="51">
        <v>32344</v>
      </c>
      <c r="C51" s="52" t="s">
        <v>180</v>
      </c>
      <c r="D51" s="320">
        <v>6400</v>
      </c>
      <c r="E51" s="320">
        <v>8000</v>
      </c>
      <c r="F51" s="969" t="s">
        <v>665</v>
      </c>
      <c r="G51" s="1015"/>
    </row>
    <row r="52" spans="1:7" ht="15" thickBot="1" x14ac:dyDescent="0.25">
      <c r="A52" s="920" t="s">
        <v>826</v>
      </c>
      <c r="B52" s="687">
        <v>32349</v>
      </c>
      <c r="C52" s="688" t="s">
        <v>517</v>
      </c>
      <c r="D52" s="689">
        <v>25080</v>
      </c>
      <c r="E52" s="689">
        <v>25080</v>
      </c>
      <c r="F52" s="970" t="s">
        <v>665</v>
      </c>
      <c r="G52" s="1015"/>
    </row>
    <row r="53" spans="1:7" s="618" customFormat="1" ht="21.75" customHeight="1" thickBot="1" x14ac:dyDescent="0.3">
      <c r="A53" s="918"/>
      <c r="B53" s="616">
        <v>3235</v>
      </c>
      <c r="C53" s="617" t="s">
        <v>357</v>
      </c>
      <c r="D53" s="619">
        <f>SUM(D54:D55)</f>
        <v>1600</v>
      </c>
      <c r="E53" s="619">
        <f>SUM(E54:E55)</f>
        <v>2000</v>
      </c>
      <c r="F53" s="967"/>
      <c r="G53" s="907"/>
    </row>
    <row r="54" spans="1:7" x14ac:dyDescent="0.2">
      <c r="A54" s="922" t="s">
        <v>827</v>
      </c>
      <c r="B54" s="876">
        <v>32353</v>
      </c>
      <c r="C54" s="877" t="s">
        <v>828</v>
      </c>
      <c r="D54" s="934">
        <v>600</v>
      </c>
      <c r="E54" s="934">
        <v>750</v>
      </c>
      <c r="F54" s="971" t="s">
        <v>665</v>
      </c>
      <c r="G54" s="1015" t="s">
        <v>400</v>
      </c>
    </row>
    <row r="55" spans="1:7" ht="15" thickBot="1" x14ac:dyDescent="0.25">
      <c r="A55" s="920" t="s">
        <v>829</v>
      </c>
      <c r="B55" s="687">
        <v>32354</v>
      </c>
      <c r="C55" s="688" t="s">
        <v>518</v>
      </c>
      <c r="D55" s="689">
        <v>1000</v>
      </c>
      <c r="E55" s="689">
        <v>1250</v>
      </c>
      <c r="F55" s="970" t="s">
        <v>665</v>
      </c>
      <c r="G55" s="1015"/>
    </row>
    <row r="56" spans="1:7" s="618" customFormat="1" ht="21.75" customHeight="1" thickBot="1" x14ac:dyDescent="0.3">
      <c r="A56" s="918"/>
      <c r="B56" s="616">
        <v>3236</v>
      </c>
      <c r="C56" s="617" t="s">
        <v>380</v>
      </c>
      <c r="D56" s="619">
        <f>SUM(D57:D58)</f>
        <v>21296</v>
      </c>
      <c r="E56" s="619">
        <f>SUM(E57:E58)</f>
        <v>22500</v>
      </c>
      <c r="F56" s="967"/>
      <c r="G56" s="907"/>
    </row>
    <row r="57" spans="1:7" x14ac:dyDescent="0.2">
      <c r="A57" s="932" t="s">
        <v>830</v>
      </c>
      <c r="B57" s="53">
        <v>32361</v>
      </c>
      <c r="C57" s="54" t="s">
        <v>341</v>
      </c>
      <c r="D57" s="933">
        <v>16480</v>
      </c>
      <c r="E57" s="933">
        <v>16480</v>
      </c>
      <c r="F57" s="972" t="s">
        <v>665</v>
      </c>
      <c r="G57" s="1015" t="s">
        <v>400</v>
      </c>
    </row>
    <row r="58" spans="1:7" ht="15" thickBot="1" x14ac:dyDescent="0.25">
      <c r="A58" s="920" t="s">
        <v>848</v>
      </c>
      <c r="B58" s="687">
        <v>32363</v>
      </c>
      <c r="C58" s="688" t="s">
        <v>124</v>
      </c>
      <c r="D58" s="689">
        <v>4816</v>
      </c>
      <c r="E58" s="689">
        <v>6020</v>
      </c>
      <c r="F58" s="970" t="s">
        <v>665</v>
      </c>
      <c r="G58" s="1015"/>
    </row>
    <row r="59" spans="1:7" s="618" customFormat="1" ht="21.75" customHeight="1" thickBot="1" x14ac:dyDescent="0.3">
      <c r="A59" s="918"/>
      <c r="B59" s="616">
        <v>3237</v>
      </c>
      <c r="C59" s="617" t="s">
        <v>381</v>
      </c>
      <c r="D59" s="619">
        <f>SUM(D60:D62)</f>
        <v>19500</v>
      </c>
      <c r="E59" s="619">
        <f>SUM(E60:E62)</f>
        <v>22500</v>
      </c>
      <c r="F59" s="967"/>
      <c r="G59" s="907"/>
    </row>
    <row r="60" spans="1:7" x14ac:dyDescent="0.2">
      <c r="A60" s="932" t="s">
        <v>831</v>
      </c>
      <c r="B60" s="53">
        <v>32372</v>
      </c>
      <c r="C60" s="54" t="s">
        <v>520</v>
      </c>
      <c r="D60" s="934">
        <v>7500</v>
      </c>
      <c r="E60" s="934">
        <v>7500</v>
      </c>
      <c r="F60" s="971" t="s">
        <v>665</v>
      </c>
      <c r="G60" s="904" t="s">
        <v>566</v>
      </c>
    </row>
    <row r="61" spans="1:7" x14ac:dyDescent="0.2">
      <c r="A61" s="922"/>
      <c r="B61" s="876">
        <v>32379</v>
      </c>
      <c r="C61" s="877" t="s">
        <v>630</v>
      </c>
      <c r="D61" s="320">
        <v>0</v>
      </c>
      <c r="E61" s="320">
        <v>0</v>
      </c>
      <c r="F61" s="969"/>
      <c r="G61" s="903"/>
    </row>
    <row r="62" spans="1:7" ht="15" thickBot="1" x14ac:dyDescent="0.25">
      <c r="A62" s="920" t="s">
        <v>832</v>
      </c>
      <c r="B62" s="687">
        <v>32379</v>
      </c>
      <c r="C62" s="688" t="s">
        <v>184</v>
      </c>
      <c r="D62" s="689">
        <v>12000</v>
      </c>
      <c r="E62" s="689">
        <v>15000</v>
      </c>
      <c r="F62" s="970" t="s">
        <v>665</v>
      </c>
      <c r="G62" s="903" t="s">
        <v>400</v>
      </c>
    </row>
    <row r="63" spans="1:7" s="618" customFormat="1" ht="21.75" customHeight="1" thickBot="1" x14ac:dyDescent="0.3">
      <c r="A63" s="918"/>
      <c r="B63" s="616">
        <v>3238</v>
      </c>
      <c r="C63" s="617" t="s">
        <v>382</v>
      </c>
      <c r="D63" s="619">
        <f>SUM(D64:D65)</f>
        <v>10400</v>
      </c>
      <c r="E63" s="619">
        <f>SUM(E64:E65)</f>
        <v>13000</v>
      </c>
      <c r="F63" s="967"/>
      <c r="G63" s="907"/>
    </row>
    <row r="64" spans="1:7" x14ac:dyDescent="0.2">
      <c r="A64" s="932" t="s">
        <v>833</v>
      </c>
      <c r="B64" s="53">
        <v>32381</v>
      </c>
      <c r="C64" s="54" t="s">
        <v>85</v>
      </c>
      <c r="D64" s="933">
        <v>1920</v>
      </c>
      <c r="E64" s="933">
        <v>2400</v>
      </c>
      <c r="F64" s="972" t="s">
        <v>665</v>
      </c>
      <c r="G64" s="1015" t="s">
        <v>400</v>
      </c>
    </row>
    <row r="65" spans="1:7" ht="15" thickBot="1" x14ac:dyDescent="0.25">
      <c r="A65" s="921" t="s">
        <v>834</v>
      </c>
      <c r="B65" s="55">
        <v>32389</v>
      </c>
      <c r="C65" s="56" t="s">
        <v>123</v>
      </c>
      <c r="D65" s="609">
        <v>8480</v>
      </c>
      <c r="E65" s="609">
        <v>10600</v>
      </c>
      <c r="F65" s="973" t="s">
        <v>665</v>
      </c>
      <c r="G65" s="1018"/>
    </row>
    <row r="66" spans="1:7" s="46" customFormat="1" ht="18.75" thickBot="1" x14ac:dyDescent="0.3">
      <c r="A66" s="632" t="s">
        <v>610</v>
      </c>
      <c r="D66" s="45" t="s">
        <v>790</v>
      </c>
      <c r="F66" s="626"/>
      <c r="G66" s="626" t="s">
        <v>723</v>
      </c>
    </row>
    <row r="67" spans="1:7" ht="15.75" customHeight="1" x14ac:dyDescent="0.25">
      <c r="A67" s="632" t="s">
        <v>392</v>
      </c>
      <c r="D67" s="318" t="s">
        <v>125</v>
      </c>
      <c r="E67" s="318" t="s">
        <v>125</v>
      </c>
      <c r="F67" s="1020" t="s">
        <v>666</v>
      </c>
      <c r="G67" s="923" t="s">
        <v>398</v>
      </c>
    </row>
    <row r="68" spans="1:7" ht="16.5" thickBot="1" x14ac:dyDescent="0.3">
      <c r="A68" s="632" t="s">
        <v>393</v>
      </c>
      <c r="D68" s="319" t="s">
        <v>188</v>
      </c>
      <c r="E68" s="319" t="s">
        <v>187</v>
      </c>
      <c r="F68" s="1021"/>
      <c r="G68" s="924" t="s">
        <v>399</v>
      </c>
    </row>
    <row r="69" spans="1:7" ht="15.75" thickBot="1" x14ac:dyDescent="0.3">
      <c r="A69" s="627" t="s">
        <v>397</v>
      </c>
      <c r="B69" s="49" t="s">
        <v>375</v>
      </c>
      <c r="C69" s="50" t="s">
        <v>384</v>
      </c>
      <c r="D69" s="895" t="s">
        <v>126</v>
      </c>
      <c r="E69" s="895" t="s">
        <v>126</v>
      </c>
      <c r="F69" s="915"/>
      <c r="G69" s="620"/>
    </row>
    <row r="70" spans="1:7" s="618" customFormat="1" ht="23.25" customHeight="1" thickBot="1" x14ac:dyDescent="0.3">
      <c r="A70" s="918"/>
      <c r="B70" s="616">
        <v>3239</v>
      </c>
      <c r="C70" s="617" t="s">
        <v>352</v>
      </c>
      <c r="D70" s="619">
        <f>SUM(D71:D73)</f>
        <v>6400</v>
      </c>
      <c r="E70" s="619">
        <f>SUM(E71:E73)</f>
        <v>8000</v>
      </c>
      <c r="F70" s="967"/>
      <c r="G70" s="907"/>
    </row>
    <row r="71" spans="1:7" x14ac:dyDescent="0.2">
      <c r="A71" s="932" t="s">
        <v>835</v>
      </c>
      <c r="B71" s="53">
        <v>32391</v>
      </c>
      <c r="C71" s="54" t="s">
        <v>646</v>
      </c>
      <c r="D71" s="934">
        <v>720</v>
      </c>
      <c r="E71" s="934">
        <v>900</v>
      </c>
      <c r="F71" s="972" t="s">
        <v>665</v>
      </c>
      <c r="G71" s="1015" t="s">
        <v>792</v>
      </c>
    </row>
    <row r="72" spans="1:7" x14ac:dyDescent="0.2">
      <c r="A72" s="922" t="s">
        <v>836</v>
      </c>
      <c r="B72" s="876">
        <v>32395</v>
      </c>
      <c r="C72" s="877" t="s">
        <v>647</v>
      </c>
      <c r="D72" s="320">
        <v>1680</v>
      </c>
      <c r="E72" s="320">
        <v>2100</v>
      </c>
      <c r="F72" s="974" t="s">
        <v>665</v>
      </c>
      <c r="G72" s="1015"/>
    </row>
    <row r="73" spans="1:7" ht="15" thickBot="1" x14ac:dyDescent="0.25">
      <c r="A73" s="920" t="s">
        <v>837</v>
      </c>
      <c r="B73" s="687">
        <v>32399</v>
      </c>
      <c r="C73" s="688" t="s">
        <v>648</v>
      </c>
      <c r="D73" s="689">
        <v>4000</v>
      </c>
      <c r="E73" s="689">
        <v>5000</v>
      </c>
      <c r="F73" s="975" t="s">
        <v>665</v>
      </c>
      <c r="G73" s="1015"/>
    </row>
    <row r="74" spans="1:7" s="618" customFormat="1" ht="23.25" customHeight="1" thickBot="1" x14ac:dyDescent="0.3">
      <c r="A74" s="918" t="s">
        <v>838</v>
      </c>
      <c r="B74" s="616">
        <v>3292</v>
      </c>
      <c r="C74" s="617" t="s">
        <v>354</v>
      </c>
      <c r="D74" s="619">
        <v>1950</v>
      </c>
      <c r="E74" s="619">
        <v>1950</v>
      </c>
      <c r="F74" s="976" t="s">
        <v>665</v>
      </c>
      <c r="G74" s="937" t="s">
        <v>400</v>
      </c>
    </row>
    <row r="75" spans="1:7" s="618" customFormat="1" ht="30" customHeight="1" thickBot="1" x14ac:dyDescent="0.3">
      <c r="A75" s="918" t="s">
        <v>839</v>
      </c>
      <c r="B75" s="616">
        <v>3293</v>
      </c>
      <c r="C75" s="617" t="s">
        <v>183</v>
      </c>
      <c r="D75" s="619">
        <v>2400</v>
      </c>
      <c r="E75" s="619">
        <v>3000</v>
      </c>
      <c r="F75" s="976" t="s">
        <v>665</v>
      </c>
      <c r="G75" s="939" t="s">
        <v>400</v>
      </c>
    </row>
    <row r="76" spans="1:7" s="618" customFormat="1" ht="30" customHeight="1" thickBot="1" x14ac:dyDescent="0.3">
      <c r="A76" s="918" t="s">
        <v>840</v>
      </c>
      <c r="B76" s="616">
        <v>3299</v>
      </c>
      <c r="C76" s="617" t="s">
        <v>367</v>
      </c>
      <c r="D76" s="619">
        <v>4800</v>
      </c>
      <c r="E76" s="619">
        <v>6000</v>
      </c>
      <c r="F76" s="976" t="s">
        <v>665</v>
      </c>
      <c r="G76" s="939" t="s">
        <v>400</v>
      </c>
    </row>
    <row r="77" spans="1:7" s="618" customFormat="1" ht="23.25" customHeight="1" thickBot="1" x14ac:dyDescent="0.3">
      <c r="A77" s="918"/>
      <c r="B77" s="616">
        <v>4221</v>
      </c>
      <c r="C77" s="617" t="s">
        <v>369</v>
      </c>
      <c r="D77" s="619">
        <v>28800</v>
      </c>
      <c r="E77" s="619">
        <f>SUM(E78:E79)</f>
        <v>36000</v>
      </c>
      <c r="F77" s="967"/>
      <c r="G77" s="940"/>
    </row>
    <row r="78" spans="1:7" x14ac:dyDescent="0.2">
      <c r="A78" s="932" t="s">
        <v>849</v>
      </c>
      <c r="B78" s="53">
        <v>42211</v>
      </c>
      <c r="C78" s="54" t="s">
        <v>651</v>
      </c>
      <c r="D78" s="933">
        <v>20000</v>
      </c>
      <c r="E78" s="933">
        <v>25000</v>
      </c>
      <c r="F78" s="968" t="s">
        <v>665</v>
      </c>
      <c r="G78" s="1015" t="s">
        <v>659</v>
      </c>
    </row>
    <row r="79" spans="1:7" ht="15" thickBot="1" x14ac:dyDescent="0.25">
      <c r="A79" s="920" t="s">
        <v>850</v>
      </c>
      <c r="B79" s="687">
        <v>42212</v>
      </c>
      <c r="C79" s="688" t="s">
        <v>652</v>
      </c>
      <c r="D79" s="689">
        <v>8800</v>
      </c>
      <c r="E79" s="689">
        <v>11000</v>
      </c>
      <c r="F79" s="975" t="s">
        <v>665</v>
      </c>
      <c r="G79" s="1015"/>
    </row>
    <row r="80" spans="1:7" s="618" customFormat="1" ht="23.25" customHeight="1" thickBot="1" x14ac:dyDescent="0.3">
      <c r="A80" s="918" t="s">
        <v>851</v>
      </c>
      <c r="B80" s="616">
        <v>4222</v>
      </c>
      <c r="C80" s="617" t="s">
        <v>789</v>
      </c>
      <c r="D80" s="619">
        <v>1600</v>
      </c>
      <c r="E80" s="619">
        <v>2000</v>
      </c>
      <c r="F80" s="976" t="s">
        <v>665</v>
      </c>
      <c r="G80" s="937" t="s">
        <v>722</v>
      </c>
    </row>
    <row r="81" spans="1:7" s="618" customFormat="1" ht="23.25" customHeight="1" thickBot="1" x14ac:dyDescent="0.3">
      <c r="A81" s="918" t="s">
        <v>852</v>
      </c>
      <c r="B81" s="616">
        <v>4223</v>
      </c>
      <c r="C81" s="617" t="s">
        <v>794</v>
      </c>
      <c r="D81" s="619">
        <v>4000</v>
      </c>
      <c r="E81" s="619">
        <v>5000</v>
      </c>
      <c r="F81" s="976" t="s">
        <v>665</v>
      </c>
      <c r="G81" s="937" t="s">
        <v>658</v>
      </c>
    </row>
    <row r="82" spans="1:7" s="618" customFormat="1" ht="23.25" customHeight="1" thickBot="1" x14ac:dyDescent="0.3">
      <c r="A82" s="918" t="s">
        <v>841</v>
      </c>
      <c r="B82" s="616">
        <v>4225</v>
      </c>
      <c r="C82" s="617" t="s">
        <v>719</v>
      </c>
      <c r="D82" s="619">
        <v>4000</v>
      </c>
      <c r="E82" s="619">
        <v>5000</v>
      </c>
      <c r="F82" s="976" t="s">
        <v>665</v>
      </c>
      <c r="G82" s="937" t="s">
        <v>658</v>
      </c>
    </row>
    <row r="83" spans="1:7" s="618" customFormat="1" ht="30" customHeight="1" thickBot="1" x14ac:dyDescent="0.3">
      <c r="A83" s="918" t="s">
        <v>842</v>
      </c>
      <c r="B83" s="616">
        <v>4226</v>
      </c>
      <c r="C83" s="617" t="s">
        <v>591</v>
      </c>
      <c r="D83" s="619">
        <v>8000</v>
      </c>
      <c r="E83" s="619">
        <v>10000</v>
      </c>
      <c r="F83" s="976" t="s">
        <v>665</v>
      </c>
      <c r="G83" s="939" t="s">
        <v>847</v>
      </c>
    </row>
    <row r="84" spans="1:7" s="618" customFormat="1" ht="30" customHeight="1" thickBot="1" x14ac:dyDescent="0.3">
      <c r="A84" s="918" t="s">
        <v>843</v>
      </c>
      <c r="B84" s="616">
        <v>4227</v>
      </c>
      <c r="C84" s="617" t="s">
        <v>653</v>
      </c>
      <c r="D84" s="619">
        <v>1600</v>
      </c>
      <c r="E84" s="619">
        <v>2000</v>
      </c>
      <c r="F84" s="976" t="s">
        <v>665</v>
      </c>
      <c r="G84" s="939" t="s">
        <v>658</v>
      </c>
    </row>
    <row r="85" spans="1:7" s="618" customFormat="1" ht="26.25" customHeight="1" thickBot="1" x14ac:dyDescent="0.3">
      <c r="A85" s="918" t="s">
        <v>844</v>
      </c>
      <c r="B85" s="616">
        <v>4224</v>
      </c>
      <c r="C85" s="617" t="s">
        <v>383</v>
      </c>
      <c r="D85" s="619">
        <v>265238.09999999998</v>
      </c>
      <c r="E85" s="619">
        <v>278500</v>
      </c>
      <c r="F85" s="976" t="s">
        <v>665</v>
      </c>
      <c r="G85" s="939" t="s">
        <v>664</v>
      </c>
    </row>
    <row r="86" spans="1:7" ht="16.5" thickBot="1" x14ac:dyDescent="0.3">
      <c r="A86" s="906"/>
      <c r="B86" s="911"/>
      <c r="C86" s="941" t="s">
        <v>127</v>
      </c>
      <c r="D86" s="942">
        <f>D5+D11+D20+D24+D27+D28+D37+D43+D46+D53+D56+D59+D63+D70+D74+D75+D76+D77+D80+D81+D82+D84+D83+D85</f>
        <v>1081780.56</v>
      </c>
      <c r="E86" s="942">
        <f t="shared" ref="E86" si="0">E5+E11+E20+E24+E27+E28+E37+E43+E46+E53+E56+E59+E63+E70+E74+E75+E76+E77+E80+E81+E82+E84+E83+E85</f>
        <v>1270855</v>
      </c>
      <c r="F86" s="976"/>
      <c r="G86" s="912"/>
    </row>
    <row r="87" spans="1:7" x14ac:dyDescent="0.2">
      <c r="F87" s="57"/>
    </row>
    <row r="88" spans="1:7" x14ac:dyDescent="0.2">
      <c r="C88" s="645" t="s">
        <v>791</v>
      </c>
    </row>
    <row r="89" spans="1:7" x14ac:dyDescent="0.2">
      <c r="C89" s="645"/>
    </row>
    <row r="90" spans="1:7" ht="15" x14ac:dyDescent="0.2">
      <c r="A90" s="632" t="s">
        <v>486</v>
      </c>
      <c r="B90" s="1019" t="s">
        <v>853</v>
      </c>
      <c r="C90" s="1019"/>
    </row>
    <row r="91" spans="1:7" ht="15" x14ac:dyDescent="0.2">
      <c r="A91" s="632" t="s">
        <v>487</v>
      </c>
      <c r="B91" s="1019" t="s">
        <v>854</v>
      </c>
      <c r="C91" s="1019"/>
      <c r="D91" s="633" t="s">
        <v>394</v>
      </c>
    </row>
    <row r="92" spans="1:7" x14ac:dyDescent="0.2">
      <c r="E92" s="48" t="s">
        <v>395</v>
      </c>
    </row>
    <row r="93" spans="1:7" x14ac:dyDescent="0.2">
      <c r="E93" s="48" t="s">
        <v>567</v>
      </c>
    </row>
  </sheetData>
  <mergeCells count="17">
    <mergeCell ref="B90:C90"/>
    <mergeCell ref="B91:C91"/>
    <mergeCell ref="F2:F3"/>
    <mergeCell ref="F34:F35"/>
    <mergeCell ref="F67:F68"/>
    <mergeCell ref="G6:G10"/>
    <mergeCell ref="G54:G55"/>
    <mergeCell ref="G57:G58"/>
    <mergeCell ref="G64:G65"/>
    <mergeCell ref="G12:G16"/>
    <mergeCell ref="G71:G73"/>
    <mergeCell ref="G78:G79"/>
    <mergeCell ref="G21:G23"/>
    <mergeCell ref="G25:G26"/>
    <mergeCell ref="G38:G41"/>
    <mergeCell ref="G44:G45"/>
    <mergeCell ref="G47:G52"/>
  </mergeCells>
  <phoneticPr fontId="4" type="noConversion"/>
  <pageMargins left="0.15748031496062992" right="0" top="0.19685039370078741" bottom="0.59055118110236227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6"/>
  <sheetViews>
    <sheetView workbookViewId="0">
      <selection activeCell="G1" sqref="G1"/>
    </sheetView>
  </sheetViews>
  <sheetFormatPr defaultRowHeight="15" x14ac:dyDescent="0.25"/>
  <cols>
    <col min="1" max="1" width="9.140625" style="121"/>
    <col min="2" max="2" width="31.140625" style="242" customWidth="1"/>
    <col min="3" max="3" width="13.7109375" style="202" customWidth="1"/>
    <col min="4" max="4" width="13.42578125" style="243" customWidth="1"/>
    <col min="5" max="5" width="13.7109375" style="243" customWidth="1"/>
    <col min="6" max="6" width="13.7109375" style="121" customWidth="1"/>
    <col min="7" max="7" width="15.7109375" style="121" customWidth="1"/>
    <col min="8" max="8" width="15.5703125" style="202" customWidth="1"/>
    <col min="9" max="9" width="11.7109375" style="202" customWidth="1"/>
    <col min="10" max="10" width="13.28515625" style="202" customWidth="1"/>
    <col min="11" max="11" width="9.140625" style="202"/>
    <col min="12" max="12" width="9.140625" style="121"/>
    <col min="13" max="13" width="11.42578125" style="121" customWidth="1"/>
    <col min="14" max="14" width="11.28515625" style="121" customWidth="1"/>
    <col min="15" max="15" width="9.140625" style="121"/>
    <col min="16" max="16" width="10.5703125" style="121" customWidth="1"/>
    <col min="17" max="17" width="12.140625" style="121" customWidth="1"/>
    <col min="18" max="16384" width="9.140625" style="121"/>
  </cols>
  <sheetData>
    <row r="1" spans="1:17" ht="15.75" thickBot="1" x14ac:dyDescent="0.3"/>
    <row r="2" spans="1:17" ht="15.75" thickBot="1" x14ac:dyDescent="0.3">
      <c r="C2" s="448" t="s">
        <v>227</v>
      </c>
      <c r="D2" s="448" t="s">
        <v>227</v>
      </c>
      <c r="E2" s="61" t="s">
        <v>106</v>
      </c>
      <c r="F2" s="62" t="s">
        <v>106</v>
      </c>
      <c r="G2" s="65" t="s">
        <v>107</v>
      </c>
      <c r="H2" s="66" t="s">
        <v>107</v>
      </c>
    </row>
    <row r="3" spans="1:17" ht="15.75" thickBot="1" x14ac:dyDescent="0.3">
      <c r="A3" s="641" t="s">
        <v>226</v>
      </c>
      <c r="B3" s="642" t="s">
        <v>396</v>
      </c>
      <c r="C3" s="449" t="s">
        <v>188</v>
      </c>
      <c r="D3" s="449" t="s">
        <v>187</v>
      </c>
      <c r="E3" s="63" t="s">
        <v>188</v>
      </c>
      <c r="F3" s="64" t="s">
        <v>187</v>
      </c>
      <c r="G3" s="67" t="s">
        <v>188</v>
      </c>
      <c r="H3" s="68" t="s">
        <v>187</v>
      </c>
    </row>
    <row r="4" spans="1:17" x14ac:dyDescent="0.25">
      <c r="A4" s="296">
        <v>322241</v>
      </c>
      <c r="B4" s="297" t="s">
        <v>225</v>
      </c>
      <c r="C4" s="450">
        <f t="shared" ref="C4:C9" si="0">D4/1.25</f>
        <v>145600</v>
      </c>
      <c r="D4" s="450">
        <v>182000</v>
      </c>
      <c r="E4" s="298">
        <f>E72</f>
        <v>0</v>
      </c>
      <c r="F4" s="298">
        <f>E74</f>
        <v>0</v>
      </c>
      <c r="G4" s="299">
        <f t="shared" ref="G4:H7" si="1">C4-E4</f>
        <v>145600</v>
      </c>
      <c r="H4" s="299">
        <f t="shared" si="1"/>
        <v>182000</v>
      </c>
      <c r="M4" s="811"/>
      <c r="N4" s="811"/>
      <c r="P4" s="816"/>
      <c r="Q4" s="816"/>
    </row>
    <row r="5" spans="1:17" x14ac:dyDescent="0.25">
      <c r="A5" s="300">
        <v>322242</v>
      </c>
      <c r="B5" s="301" t="s">
        <v>230</v>
      </c>
      <c r="C5" s="451">
        <f t="shared" si="0"/>
        <v>28800</v>
      </c>
      <c r="D5" s="451">
        <v>36000</v>
      </c>
      <c r="E5" s="302">
        <f>E109</f>
        <v>0</v>
      </c>
      <c r="F5" s="298">
        <f>E111</f>
        <v>0</v>
      </c>
      <c r="G5" s="303">
        <f t="shared" si="1"/>
        <v>28800</v>
      </c>
      <c r="H5" s="303">
        <f t="shared" si="1"/>
        <v>36000</v>
      </c>
      <c r="N5" s="811"/>
      <c r="P5" s="816"/>
      <c r="Q5" s="816"/>
    </row>
    <row r="6" spans="1:17" x14ac:dyDescent="0.25">
      <c r="A6" s="300">
        <v>322243</v>
      </c>
      <c r="B6" s="301" t="s">
        <v>232</v>
      </c>
      <c r="C6" s="451">
        <f t="shared" si="0"/>
        <v>6400</v>
      </c>
      <c r="D6" s="451">
        <v>8000</v>
      </c>
      <c r="E6" s="302">
        <f>E127</f>
        <v>0</v>
      </c>
      <c r="F6" s="298">
        <f>E129</f>
        <v>0</v>
      </c>
      <c r="G6" s="303">
        <f t="shared" si="1"/>
        <v>6400</v>
      </c>
      <c r="H6" s="303">
        <f t="shared" si="1"/>
        <v>8000</v>
      </c>
      <c r="N6" s="811"/>
      <c r="P6" s="816"/>
      <c r="Q6" s="816"/>
    </row>
    <row r="7" spans="1:17" x14ac:dyDescent="0.25">
      <c r="A7" s="300">
        <v>322244</v>
      </c>
      <c r="B7" s="301" t="s">
        <v>234</v>
      </c>
      <c r="C7" s="451">
        <f t="shared" si="0"/>
        <v>38400</v>
      </c>
      <c r="D7" s="451">
        <v>48000</v>
      </c>
      <c r="E7" s="302">
        <f>E161</f>
        <v>0</v>
      </c>
      <c r="F7" s="298">
        <f>E163</f>
        <v>0</v>
      </c>
      <c r="G7" s="303">
        <f t="shared" si="1"/>
        <v>38400</v>
      </c>
      <c r="H7" s="303">
        <f t="shared" si="1"/>
        <v>48000</v>
      </c>
      <c r="N7" s="811"/>
      <c r="P7" s="816"/>
      <c r="Q7" s="816"/>
    </row>
    <row r="8" spans="1:17" x14ac:dyDescent="0.25">
      <c r="A8" s="662">
        <v>322245</v>
      </c>
      <c r="B8" s="663" t="s">
        <v>236</v>
      </c>
      <c r="C8" s="664">
        <f t="shared" si="0"/>
        <v>9600</v>
      </c>
      <c r="D8" s="664">
        <v>12000</v>
      </c>
      <c r="E8" s="665">
        <f>E203</f>
        <v>0</v>
      </c>
      <c r="F8" s="661">
        <f>E205</f>
        <v>0</v>
      </c>
      <c r="G8" s="666">
        <f t="shared" ref="G8:H10" si="2">C8-E8</f>
        <v>9600</v>
      </c>
      <c r="H8" s="666">
        <f t="shared" si="2"/>
        <v>12000</v>
      </c>
      <c r="N8" s="811"/>
      <c r="P8" s="816"/>
      <c r="Q8" s="816"/>
    </row>
    <row r="9" spans="1:17" x14ac:dyDescent="0.25">
      <c r="A9" s="662">
        <v>322246</v>
      </c>
      <c r="B9" s="663" t="s">
        <v>470</v>
      </c>
      <c r="C9" s="664">
        <f t="shared" si="0"/>
        <v>35008</v>
      </c>
      <c r="D9" s="664">
        <v>43760</v>
      </c>
      <c r="E9" s="665">
        <f>E258</f>
        <v>0</v>
      </c>
      <c r="F9" s="665">
        <f>G258</f>
        <v>6.69</v>
      </c>
      <c r="G9" s="666">
        <f t="shared" si="2"/>
        <v>35008</v>
      </c>
      <c r="H9" s="666">
        <f t="shared" si="2"/>
        <v>43753.31</v>
      </c>
      <c r="K9" s="815"/>
      <c r="N9" s="816"/>
      <c r="P9" s="816"/>
    </row>
    <row r="10" spans="1:17" x14ac:dyDescent="0.25">
      <c r="A10" s="662">
        <v>322247</v>
      </c>
      <c r="B10" s="663" t="s">
        <v>564</v>
      </c>
      <c r="C10" s="664">
        <f>D10/1.13</f>
        <v>18742.477876106197</v>
      </c>
      <c r="D10" s="664">
        <v>21179</v>
      </c>
      <c r="E10" s="665">
        <f>E273</f>
        <v>0</v>
      </c>
      <c r="F10" s="665">
        <f>E275</f>
        <v>0</v>
      </c>
      <c r="G10" s="666">
        <f t="shared" si="2"/>
        <v>18742.477876106197</v>
      </c>
      <c r="H10" s="666">
        <f t="shared" si="2"/>
        <v>21179</v>
      </c>
      <c r="K10" s="815"/>
      <c r="N10" s="816"/>
      <c r="P10" s="816"/>
    </row>
    <row r="11" spans="1:17" x14ac:dyDescent="0.25">
      <c r="A11" s="662">
        <v>322248</v>
      </c>
      <c r="B11" s="663" t="s">
        <v>620</v>
      </c>
      <c r="C11" s="664">
        <f>D11</f>
        <v>1716</v>
      </c>
      <c r="D11" s="664">
        <v>1716</v>
      </c>
      <c r="E11" s="665">
        <f>E284</f>
        <v>0</v>
      </c>
      <c r="F11" s="665">
        <f>E286</f>
        <v>0</v>
      </c>
      <c r="G11" s="666">
        <f>C11-E11</f>
        <v>1716</v>
      </c>
      <c r="H11" s="666">
        <f>D11-F11</f>
        <v>1716</v>
      </c>
      <c r="K11" s="815"/>
      <c r="N11" s="816"/>
      <c r="P11" s="816"/>
    </row>
    <row r="12" spans="1:17" ht="15.75" thickBot="1" x14ac:dyDescent="0.3">
      <c r="A12" s="304"/>
      <c r="B12" s="996" t="s">
        <v>745</v>
      </c>
      <c r="C12" s="452"/>
      <c r="D12" s="452"/>
      <c r="E12" s="863"/>
      <c r="F12" s="863"/>
      <c r="G12" s="305"/>
      <c r="H12" s="305"/>
      <c r="K12" s="815"/>
      <c r="N12" s="816"/>
      <c r="P12" s="816"/>
    </row>
    <row r="13" spans="1:17" s="119" customFormat="1" ht="16.5" thickBot="1" x14ac:dyDescent="0.3">
      <c r="A13" s="292"/>
      <c r="B13" s="293">
        <v>32224</v>
      </c>
      <c r="C13" s="453">
        <f t="shared" ref="C13:H13" si="3">SUM(C4:C12)</f>
        <v>284266.47787610622</v>
      </c>
      <c r="D13" s="453">
        <f t="shared" si="3"/>
        <v>352655</v>
      </c>
      <c r="E13" s="294">
        <f>SUM(E4:E12)</f>
        <v>0</v>
      </c>
      <c r="F13" s="294">
        <f t="shared" si="3"/>
        <v>6.69</v>
      </c>
      <c r="G13" s="295">
        <f t="shared" si="3"/>
        <v>284266.47787610622</v>
      </c>
      <c r="H13" s="295">
        <f t="shared" si="3"/>
        <v>352648.31</v>
      </c>
      <c r="I13" s="292"/>
      <c r="J13" s="202"/>
      <c r="K13" s="815"/>
      <c r="L13" s="815"/>
      <c r="M13" s="814"/>
      <c r="N13" s="814"/>
      <c r="O13" s="121"/>
      <c r="P13" s="814"/>
      <c r="Q13" s="814"/>
    </row>
    <row r="14" spans="1:17" x14ac:dyDescent="0.25">
      <c r="A14" s="202"/>
      <c r="C14" s="242"/>
      <c r="F14" s="243"/>
    </row>
    <row r="15" spans="1:17" s="248" customFormat="1" ht="15.75" thickBot="1" x14ac:dyDescent="0.3">
      <c r="A15" s="244"/>
      <c r="B15" s="245"/>
      <c r="C15" s="246"/>
      <c r="D15" s="247"/>
      <c r="E15" s="244"/>
      <c r="H15" s="244"/>
      <c r="I15" s="244"/>
      <c r="J15" s="202"/>
      <c r="K15" s="202"/>
      <c r="L15" s="121"/>
      <c r="M15" s="121"/>
      <c r="N15" s="121"/>
      <c r="O15" s="121"/>
      <c r="P15" s="121"/>
    </row>
    <row r="16" spans="1:17" s="119" customFormat="1" ht="16.5" thickBot="1" x14ac:dyDescent="0.3">
      <c r="B16" s="482" t="s">
        <v>225</v>
      </c>
      <c r="C16" s="483">
        <v>322241</v>
      </c>
      <c r="D16" s="306"/>
      <c r="E16" s="307"/>
      <c r="H16" s="292"/>
      <c r="I16" s="292"/>
      <c r="J16" s="292"/>
      <c r="K16" s="292"/>
    </row>
    <row r="17" spans="2:11" x14ac:dyDescent="0.25">
      <c r="B17" s="249"/>
      <c r="C17" s="250" t="s">
        <v>100</v>
      </c>
      <c r="D17" s="251"/>
      <c r="E17" s="252" t="s">
        <v>102</v>
      </c>
    </row>
    <row r="18" spans="2:11" ht="15.75" thickBot="1" x14ac:dyDescent="0.3">
      <c r="B18" s="253" t="s">
        <v>228</v>
      </c>
      <c r="C18" s="253" t="s">
        <v>188</v>
      </c>
      <c r="D18" s="253" t="s">
        <v>101</v>
      </c>
      <c r="E18" s="253" t="s">
        <v>188</v>
      </c>
    </row>
    <row r="19" spans="2:11" x14ac:dyDescent="0.25">
      <c r="B19" s="254" t="s">
        <v>229</v>
      </c>
      <c r="C19" s="255">
        <v>5.76</v>
      </c>
      <c r="D19" s="256"/>
      <c r="E19" s="257">
        <f t="shared" ref="E19:E71" si="4">C19*D19</f>
        <v>0</v>
      </c>
    </row>
    <row r="20" spans="2:11" x14ac:dyDescent="0.25">
      <c r="B20" s="258" t="s">
        <v>231</v>
      </c>
      <c r="C20" s="259">
        <v>3.7</v>
      </c>
      <c r="D20" s="260"/>
      <c r="E20" s="261">
        <f t="shared" si="4"/>
        <v>0</v>
      </c>
    </row>
    <row r="21" spans="2:11" x14ac:dyDescent="0.25">
      <c r="B21" s="258" t="s">
        <v>233</v>
      </c>
      <c r="C21" s="259">
        <v>4.0999999999999996</v>
      </c>
      <c r="D21" s="260"/>
      <c r="E21" s="261">
        <f t="shared" si="4"/>
        <v>0</v>
      </c>
    </row>
    <row r="22" spans="2:11" x14ac:dyDescent="0.25">
      <c r="B22" s="670" t="s">
        <v>600</v>
      </c>
      <c r="C22" s="259">
        <v>5.71</v>
      </c>
      <c r="D22" s="260"/>
      <c r="E22" s="261">
        <f t="shared" si="4"/>
        <v>0</v>
      </c>
    </row>
    <row r="23" spans="2:11" x14ac:dyDescent="0.25">
      <c r="B23" s="670" t="s">
        <v>601</v>
      </c>
      <c r="C23" s="259">
        <v>6.19</v>
      </c>
      <c r="D23" s="260"/>
      <c r="E23" s="261">
        <f t="shared" si="4"/>
        <v>0</v>
      </c>
    </row>
    <row r="24" spans="2:11" x14ac:dyDescent="0.25">
      <c r="B24" s="258" t="s">
        <v>235</v>
      </c>
      <c r="C24" s="259">
        <v>1.52</v>
      </c>
      <c r="D24" s="260"/>
      <c r="E24" s="261">
        <f t="shared" si="4"/>
        <v>0</v>
      </c>
    </row>
    <row r="25" spans="2:11" x14ac:dyDescent="0.25">
      <c r="B25" s="258" t="s">
        <v>235</v>
      </c>
      <c r="C25" s="259">
        <v>2.1</v>
      </c>
      <c r="D25" s="260"/>
      <c r="E25" s="261">
        <f t="shared" ref="E25" si="5">C25*D25</f>
        <v>0</v>
      </c>
    </row>
    <row r="26" spans="2:11" x14ac:dyDescent="0.25">
      <c r="B26" s="670" t="s">
        <v>675</v>
      </c>
      <c r="C26" s="259">
        <v>1.52</v>
      </c>
      <c r="D26" s="260"/>
      <c r="E26" s="261">
        <f t="shared" ref="E26:E43" si="6">C26*D26</f>
        <v>0</v>
      </c>
      <c r="J26" s="121"/>
      <c r="K26" s="121"/>
    </row>
    <row r="27" spans="2:11" x14ac:dyDescent="0.25">
      <c r="B27" s="670" t="s">
        <v>675</v>
      </c>
      <c r="C27" s="259">
        <v>2.1</v>
      </c>
      <c r="D27" s="260"/>
      <c r="E27" s="261">
        <f t="shared" ref="E27" si="7">C27*D27</f>
        <v>0</v>
      </c>
      <c r="J27" s="121"/>
      <c r="K27" s="121"/>
    </row>
    <row r="28" spans="2:11" x14ac:dyDescent="0.25">
      <c r="B28" s="670" t="s">
        <v>673</v>
      </c>
      <c r="C28" s="259">
        <v>1.52</v>
      </c>
      <c r="D28" s="260"/>
      <c r="E28" s="261">
        <f t="shared" si="6"/>
        <v>0</v>
      </c>
      <c r="J28" s="121"/>
      <c r="K28" s="121"/>
    </row>
    <row r="29" spans="2:11" x14ac:dyDescent="0.25">
      <c r="B29" s="670" t="s">
        <v>783</v>
      </c>
      <c r="C29" s="259">
        <v>2.1</v>
      </c>
      <c r="D29" s="260"/>
      <c r="E29" s="261">
        <f t="shared" ref="E29" si="8">C29*D29</f>
        <v>0</v>
      </c>
      <c r="J29" s="121"/>
      <c r="K29" s="121"/>
    </row>
    <row r="30" spans="2:11" x14ac:dyDescent="0.25">
      <c r="B30" s="670" t="s">
        <v>757</v>
      </c>
      <c r="C30" s="259">
        <v>1.9</v>
      </c>
      <c r="D30" s="260"/>
      <c r="E30" s="261">
        <f t="shared" si="6"/>
        <v>0</v>
      </c>
      <c r="J30" s="121"/>
      <c r="K30" s="121"/>
    </row>
    <row r="31" spans="2:11" x14ac:dyDescent="0.25">
      <c r="B31" s="660" t="s">
        <v>676</v>
      </c>
      <c r="C31" s="259">
        <v>3.1</v>
      </c>
      <c r="D31" s="260"/>
      <c r="E31" s="261">
        <f t="shared" ref="E31" si="9">C31*D31</f>
        <v>0</v>
      </c>
    </row>
    <row r="32" spans="2:11" x14ac:dyDescent="0.25">
      <c r="B32" s="660" t="s">
        <v>780</v>
      </c>
      <c r="C32" s="259">
        <v>3.14</v>
      </c>
      <c r="D32" s="260"/>
      <c r="E32" s="261">
        <f>C32*D32</f>
        <v>0</v>
      </c>
    </row>
    <row r="33" spans="2:11" x14ac:dyDescent="0.25">
      <c r="B33" s="670" t="s">
        <v>473</v>
      </c>
      <c r="C33" s="259">
        <v>4</v>
      </c>
      <c r="D33" s="260"/>
      <c r="E33" s="261">
        <f t="shared" si="6"/>
        <v>0</v>
      </c>
      <c r="J33" s="121"/>
      <c r="K33" s="121"/>
    </row>
    <row r="34" spans="2:11" x14ac:dyDescent="0.25">
      <c r="B34" s="660" t="s">
        <v>703</v>
      </c>
      <c r="C34" s="259">
        <v>2.4</v>
      </c>
      <c r="D34" s="260"/>
      <c r="E34" s="261">
        <f t="shared" si="6"/>
        <v>0</v>
      </c>
      <c r="J34" s="121"/>
      <c r="K34" s="121"/>
    </row>
    <row r="35" spans="2:11" x14ac:dyDescent="0.25">
      <c r="B35" s="670" t="s">
        <v>239</v>
      </c>
      <c r="C35" s="259">
        <v>3.1</v>
      </c>
      <c r="D35" s="260"/>
      <c r="E35" s="261">
        <f t="shared" ref="E35" si="10">C35*D35</f>
        <v>0</v>
      </c>
      <c r="J35" s="121"/>
      <c r="K35" s="121"/>
    </row>
    <row r="36" spans="2:11" x14ac:dyDescent="0.25">
      <c r="B36" s="670" t="s">
        <v>239</v>
      </c>
      <c r="C36" s="259">
        <v>3.6</v>
      </c>
      <c r="D36" s="260"/>
      <c r="E36" s="261">
        <f t="shared" ref="E36" si="11">C36*D36</f>
        <v>0</v>
      </c>
      <c r="J36" s="121"/>
      <c r="K36" s="121"/>
    </row>
    <row r="37" spans="2:11" x14ac:dyDescent="0.25">
      <c r="B37" s="660" t="s">
        <v>703</v>
      </c>
      <c r="C37" s="259">
        <v>2.5</v>
      </c>
      <c r="D37" s="260"/>
      <c r="E37" s="261">
        <f t="shared" ref="E37:E39" si="12">C37*D37</f>
        <v>0</v>
      </c>
      <c r="J37" s="121"/>
      <c r="K37" s="121"/>
    </row>
    <row r="38" spans="2:11" x14ac:dyDescent="0.25">
      <c r="B38" s="660" t="s">
        <v>703</v>
      </c>
      <c r="C38" s="259">
        <v>3.2</v>
      </c>
      <c r="D38" s="260"/>
      <c r="E38" s="261">
        <f t="shared" ref="E38" si="13">C38*D38</f>
        <v>0</v>
      </c>
      <c r="J38" s="121"/>
      <c r="K38" s="121"/>
    </row>
    <row r="39" spans="2:11" x14ac:dyDescent="0.25">
      <c r="B39" s="660" t="s">
        <v>709</v>
      </c>
      <c r="C39" s="259">
        <v>2.6</v>
      </c>
      <c r="D39" s="260"/>
      <c r="E39" s="261">
        <f t="shared" si="12"/>
        <v>0</v>
      </c>
      <c r="I39" s="262"/>
      <c r="J39" s="121"/>
      <c r="K39" s="121"/>
    </row>
    <row r="40" spans="2:11" x14ac:dyDescent="0.25">
      <c r="B40" s="660" t="s">
        <v>709</v>
      </c>
      <c r="C40" s="259">
        <v>2.8</v>
      </c>
      <c r="D40" s="260"/>
      <c r="E40" s="261">
        <f t="shared" ref="E40" si="14">C40*D40</f>
        <v>0</v>
      </c>
      <c r="I40" s="262"/>
      <c r="J40" s="121"/>
      <c r="K40" s="121"/>
    </row>
    <row r="41" spans="2:11" x14ac:dyDescent="0.25">
      <c r="B41" s="670" t="s">
        <v>550</v>
      </c>
      <c r="C41" s="259">
        <v>2.9</v>
      </c>
      <c r="D41" s="260"/>
      <c r="E41" s="261">
        <f t="shared" si="6"/>
        <v>0</v>
      </c>
      <c r="J41" s="121"/>
      <c r="K41" s="121"/>
    </row>
    <row r="42" spans="2:11" x14ac:dyDescent="0.25">
      <c r="B42" s="670" t="s">
        <v>687</v>
      </c>
      <c r="C42" s="259">
        <v>3.2</v>
      </c>
      <c r="D42" s="260"/>
      <c r="E42" s="261">
        <f t="shared" si="6"/>
        <v>0</v>
      </c>
      <c r="J42" s="121"/>
      <c r="K42" s="121"/>
    </row>
    <row r="43" spans="2:11" x14ac:dyDescent="0.25">
      <c r="B43" s="670" t="s">
        <v>428</v>
      </c>
      <c r="C43" s="259">
        <v>2.9</v>
      </c>
      <c r="D43" s="260"/>
      <c r="E43" s="261">
        <f t="shared" si="6"/>
        <v>0</v>
      </c>
      <c r="J43" s="121"/>
      <c r="K43" s="121"/>
    </row>
    <row r="44" spans="2:11" x14ac:dyDescent="0.25">
      <c r="B44" s="670" t="s">
        <v>482</v>
      </c>
      <c r="C44" s="259">
        <v>2.8</v>
      </c>
      <c r="D44" s="260"/>
      <c r="E44" s="261">
        <f t="shared" ref="E44:E50" si="15">C44*D44</f>
        <v>0</v>
      </c>
    </row>
    <row r="45" spans="2:11" x14ac:dyDescent="0.25">
      <c r="B45" s="670" t="s">
        <v>482</v>
      </c>
      <c r="C45" s="259">
        <v>3.44</v>
      </c>
      <c r="D45" s="260"/>
      <c r="E45" s="261">
        <f t="shared" si="15"/>
        <v>0</v>
      </c>
    </row>
    <row r="46" spans="2:11" x14ac:dyDescent="0.25">
      <c r="B46" s="670" t="s">
        <v>483</v>
      </c>
      <c r="C46" s="259">
        <v>3.4</v>
      </c>
      <c r="D46" s="260"/>
      <c r="E46" s="261">
        <f t="shared" si="15"/>
        <v>0</v>
      </c>
    </row>
    <row r="47" spans="2:11" x14ac:dyDescent="0.25">
      <c r="B47" s="670" t="s">
        <v>483</v>
      </c>
      <c r="C47" s="259">
        <v>3.6</v>
      </c>
      <c r="D47" s="260"/>
      <c r="E47" s="261">
        <f t="shared" ref="E47" si="16">C47*D47</f>
        <v>0</v>
      </c>
    </row>
    <row r="48" spans="2:11" x14ac:dyDescent="0.25">
      <c r="B48" s="670" t="s">
        <v>688</v>
      </c>
      <c r="C48" s="259">
        <v>1.8</v>
      </c>
      <c r="D48" s="260"/>
      <c r="E48" s="261">
        <f t="shared" si="15"/>
        <v>0</v>
      </c>
    </row>
    <row r="49" spans="2:11" x14ac:dyDescent="0.25">
      <c r="B49" s="670" t="s">
        <v>784</v>
      </c>
      <c r="C49" s="259">
        <v>2.4</v>
      </c>
      <c r="D49" s="260"/>
      <c r="E49" s="261">
        <f t="shared" si="15"/>
        <v>0</v>
      </c>
      <c r="G49" s="811"/>
    </row>
    <row r="50" spans="2:11" x14ac:dyDescent="0.25">
      <c r="B50" s="670" t="s">
        <v>696</v>
      </c>
      <c r="C50" s="259">
        <v>2.5</v>
      </c>
      <c r="D50" s="260"/>
      <c r="E50" s="261">
        <f t="shared" si="15"/>
        <v>0</v>
      </c>
      <c r="G50" s="811"/>
    </row>
    <row r="51" spans="2:11" x14ac:dyDescent="0.25">
      <c r="B51" s="670" t="s">
        <v>696</v>
      </c>
      <c r="C51" s="259">
        <v>2.8</v>
      </c>
      <c r="D51" s="260"/>
      <c r="E51" s="261">
        <f>C51*D51</f>
        <v>0</v>
      </c>
      <c r="G51" s="811"/>
    </row>
    <row r="52" spans="2:11" x14ac:dyDescent="0.25">
      <c r="B52" s="670" t="s">
        <v>781</v>
      </c>
      <c r="C52" s="259">
        <v>4</v>
      </c>
      <c r="D52" s="260"/>
      <c r="E52" s="261">
        <f>C52*D52</f>
        <v>0</v>
      </c>
      <c r="G52" s="811"/>
    </row>
    <row r="53" spans="2:11" x14ac:dyDescent="0.25">
      <c r="B53" s="258" t="s">
        <v>237</v>
      </c>
      <c r="C53" s="259">
        <v>2.2000000000000002</v>
      </c>
      <c r="D53" s="260"/>
      <c r="E53" s="261">
        <f t="shared" si="4"/>
        <v>0</v>
      </c>
      <c r="J53" s="121"/>
      <c r="K53" s="121"/>
    </row>
    <row r="54" spans="2:11" x14ac:dyDescent="0.25">
      <c r="B54" s="670" t="s">
        <v>530</v>
      </c>
      <c r="C54" s="259">
        <v>1.9</v>
      </c>
      <c r="D54" s="260"/>
      <c r="E54" s="261">
        <f>C54*D54</f>
        <v>0</v>
      </c>
      <c r="J54" s="121"/>
      <c r="K54" s="121"/>
    </row>
    <row r="55" spans="2:11" x14ac:dyDescent="0.25">
      <c r="B55" s="670" t="s">
        <v>704</v>
      </c>
      <c r="C55" s="259">
        <v>2.2999999999999998</v>
      </c>
      <c r="D55" s="260"/>
      <c r="E55" s="261">
        <f t="shared" ref="E55:E60" si="17">C55*D55</f>
        <v>0</v>
      </c>
      <c r="J55" s="121"/>
      <c r="K55" s="121"/>
    </row>
    <row r="56" spans="2:11" x14ac:dyDescent="0.25">
      <c r="B56" s="670" t="s">
        <v>704</v>
      </c>
      <c r="C56" s="259">
        <v>2.8</v>
      </c>
      <c r="D56" s="260"/>
      <c r="E56" s="261">
        <f>C56*D56</f>
        <v>0</v>
      </c>
      <c r="J56" s="121"/>
      <c r="K56" s="121"/>
    </row>
    <row r="57" spans="2:11" x14ac:dyDescent="0.25">
      <c r="B57" s="660" t="s">
        <v>593</v>
      </c>
      <c r="C57" s="259">
        <v>1.72</v>
      </c>
      <c r="D57" s="260"/>
      <c r="E57" s="261">
        <f t="shared" si="17"/>
        <v>0</v>
      </c>
      <c r="I57" s="262"/>
      <c r="J57" s="121"/>
      <c r="K57" s="121"/>
    </row>
    <row r="58" spans="2:11" x14ac:dyDescent="0.25">
      <c r="B58" s="660" t="s">
        <v>615</v>
      </c>
      <c r="C58" s="259">
        <v>2.15</v>
      </c>
      <c r="D58" s="260"/>
      <c r="E58" s="261">
        <f t="shared" si="17"/>
        <v>0</v>
      </c>
      <c r="J58" s="121"/>
      <c r="K58" s="121"/>
    </row>
    <row r="59" spans="2:11" x14ac:dyDescent="0.25">
      <c r="B59" s="660" t="s">
        <v>523</v>
      </c>
      <c r="C59" s="259">
        <v>1.8</v>
      </c>
      <c r="D59" s="260"/>
      <c r="E59" s="261">
        <f t="shared" si="17"/>
        <v>0</v>
      </c>
      <c r="J59" s="121"/>
      <c r="K59" s="121"/>
    </row>
    <row r="60" spans="2:11" x14ac:dyDescent="0.25">
      <c r="B60" s="258" t="s">
        <v>238</v>
      </c>
      <c r="C60" s="259">
        <v>3.52</v>
      </c>
      <c r="D60" s="260"/>
      <c r="E60" s="261">
        <f t="shared" si="17"/>
        <v>0</v>
      </c>
      <c r="J60" s="121"/>
      <c r="K60" s="121"/>
    </row>
    <row r="61" spans="2:11" x14ac:dyDescent="0.25">
      <c r="B61" s="660" t="s">
        <v>428</v>
      </c>
      <c r="C61" s="259">
        <v>2.62</v>
      </c>
      <c r="D61" s="260"/>
      <c r="E61" s="261">
        <f t="shared" si="4"/>
        <v>0</v>
      </c>
      <c r="J61" s="121"/>
      <c r="K61" s="121"/>
    </row>
    <row r="62" spans="2:11" x14ac:dyDescent="0.25">
      <c r="B62" s="660" t="s">
        <v>484</v>
      </c>
      <c r="C62" s="259">
        <v>2.75</v>
      </c>
      <c r="D62" s="260"/>
      <c r="E62" s="261">
        <f t="shared" si="4"/>
        <v>0</v>
      </c>
      <c r="J62" s="121"/>
      <c r="K62" s="121"/>
    </row>
    <row r="63" spans="2:11" x14ac:dyDescent="0.25">
      <c r="B63" s="660" t="s">
        <v>239</v>
      </c>
      <c r="C63" s="259">
        <v>2.62</v>
      </c>
      <c r="D63" s="260"/>
      <c r="E63" s="261">
        <f t="shared" si="4"/>
        <v>0</v>
      </c>
      <c r="J63" s="121"/>
      <c r="K63" s="121"/>
    </row>
    <row r="64" spans="2:11" x14ac:dyDescent="0.25">
      <c r="B64" s="258" t="s">
        <v>240</v>
      </c>
      <c r="C64" s="259">
        <v>3.2</v>
      </c>
      <c r="D64" s="260"/>
      <c r="E64" s="261">
        <f t="shared" si="4"/>
        <v>0</v>
      </c>
      <c r="J64" s="121"/>
      <c r="K64" s="121"/>
    </row>
    <row r="65" spans="2:11" x14ac:dyDescent="0.25">
      <c r="B65" s="670" t="s">
        <v>407</v>
      </c>
      <c r="C65" s="259">
        <v>2.0499999999999998</v>
      </c>
      <c r="D65" s="260"/>
      <c r="E65" s="261">
        <f t="shared" si="4"/>
        <v>0</v>
      </c>
    </row>
    <row r="66" spans="2:11" x14ac:dyDescent="0.25">
      <c r="B66" s="258" t="s">
        <v>241</v>
      </c>
      <c r="C66" s="259">
        <v>28</v>
      </c>
      <c r="D66" s="260"/>
      <c r="E66" s="261">
        <f t="shared" si="4"/>
        <v>0</v>
      </c>
    </row>
    <row r="67" spans="2:11" x14ac:dyDescent="0.25">
      <c r="B67" s="258" t="s">
        <v>242</v>
      </c>
      <c r="C67" s="259">
        <v>4.92</v>
      </c>
      <c r="D67" s="260"/>
      <c r="E67" s="261">
        <f t="shared" si="4"/>
        <v>0</v>
      </c>
    </row>
    <row r="68" spans="2:11" x14ac:dyDescent="0.25">
      <c r="B68" s="670" t="s">
        <v>445</v>
      </c>
      <c r="C68" s="259">
        <v>3.28</v>
      </c>
      <c r="D68" s="260"/>
      <c r="E68" s="261">
        <f t="shared" si="4"/>
        <v>0</v>
      </c>
    </row>
    <row r="69" spans="2:11" x14ac:dyDescent="0.25">
      <c r="B69" s="258" t="s">
        <v>243</v>
      </c>
      <c r="C69" s="259">
        <v>5.33</v>
      </c>
      <c r="D69" s="260"/>
      <c r="E69" s="261">
        <f t="shared" si="4"/>
        <v>0</v>
      </c>
    </row>
    <row r="70" spans="2:11" x14ac:dyDescent="0.25">
      <c r="B70" s="670" t="s">
        <v>443</v>
      </c>
      <c r="C70" s="259">
        <v>1.63</v>
      </c>
      <c r="D70" s="260"/>
      <c r="E70" s="261">
        <f t="shared" si="4"/>
        <v>0</v>
      </c>
    </row>
    <row r="71" spans="2:11" s="122" customFormat="1" ht="15.75" thickBot="1" x14ac:dyDescent="0.3">
      <c r="B71" s="1001" t="s">
        <v>755</v>
      </c>
      <c r="C71" s="263">
        <v>4</v>
      </c>
      <c r="D71" s="264"/>
      <c r="E71" s="265">
        <f t="shared" si="4"/>
        <v>0</v>
      </c>
      <c r="H71" s="266"/>
      <c r="I71" s="266"/>
      <c r="J71" s="266"/>
      <c r="K71" s="266"/>
    </row>
    <row r="72" spans="2:11" s="308" customFormat="1" ht="16.5" thickBot="1" x14ac:dyDescent="0.3">
      <c r="C72" s="1058" t="s">
        <v>244</v>
      </c>
      <c r="D72" s="1059"/>
      <c r="E72" s="309">
        <f>SUM(E19:E71)</f>
        <v>0</v>
      </c>
      <c r="H72" s="310"/>
      <c r="I72" s="310"/>
      <c r="J72" s="310"/>
      <c r="K72" s="310"/>
    </row>
    <row r="73" spans="2:11" s="308" customFormat="1" ht="16.5" thickBot="1" x14ac:dyDescent="0.3">
      <c r="B73" s="311"/>
      <c r="C73" s="1058" t="s">
        <v>245</v>
      </c>
      <c r="D73" s="1059"/>
      <c r="E73" s="312">
        <f>E72*0.25</f>
        <v>0</v>
      </c>
      <c r="H73" s="310"/>
      <c r="I73" s="310"/>
      <c r="J73" s="310"/>
      <c r="K73" s="310"/>
    </row>
    <row r="74" spans="2:11" s="308" customFormat="1" ht="16.5" thickBot="1" x14ac:dyDescent="0.3">
      <c r="B74" s="311"/>
      <c r="C74" s="1058" t="s">
        <v>304</v>
      </c>
      <c r="D74" s="1059"/>
      <c r="E74" s="309">
        <f>E72+E73</f>
        <v>0</v>
      </c>
      <c r="H74" s="310"/>
      <c r="I74" s="310"/>
      <c r="J74" s="310"/>
      <c r="K74" s="310"/>
    </row>
    <row r="75" spans="2:11" s="122" customFormat="1" ht="15.75" thickBot="1" x14ac:dyDescent="0.3">
      <c r="B75" s="267"/>
      <c r="C75" s="268"/>
      <c r="D75" s="269"/>
      <c r="E75" s="270"/>
      <c r="H75" s="266"/>
      <c r="I75" s="266"/>
      <c r="J75" s="266"/>
      <c r="K75" s="266"/>
    </row>
    <row r="76" spans="2:11" s="119" customFormat="1" ht="16.5" thickBot="1" x14ac:dyDescent="0.3">
      <c r="B76" s="482" t="s">
        <v>230</v>
      </c>
      <c r="C76" s="483">
        <v>322242</v>
      </c>
      <c r="D76" s="313"/>
      <c r="E76" s="314"/>
      <c r="H76" s="292"/>
      <c r="I76" s="292"/>
      <c r="J76" s="292"/>
      <c r="K76" s="292"/>
    </row>
    <row r="77" spans="2:11" x14ac:dyDescent="0.25">
      <c r="B77" s="249"/>
      <c r="C77" s="250" t="s">
        <v>100</v>
      </c>
      <c r="D77" s="251"/>
      <c r="E77" s="252" t="s">
        <v>102</v>
      </c>
    </row>
    <row r="78" spans="2:11" ht="15.75" thickBot="1" x14ac:dyDescent="0.3">
      <c r="B78" s="253" t="s">
        <v>228</v>
      </c>
      <c r="C78" s="253" t="s">
        <v>188</v>
      </c>
      <c r="D78" s="253" t="s">
        <v>101</v>
      </c>
      <c r="E78" s="253" t="s">
        <v>188</v>
      </c>
    </row>
    <row r="79" spans="2:11" x14ac:dyDescent="0.25">
      <c r="B79" s="271" t="s">
        <v>724</v>
      </c>
      <c r="C79" s="272">
        <v>1.5</v>
      </c>
      <c r="D79" s="256"/>
      <c r="E79" s="273">
        <f t="shared" ref="E79:E106" si="18">C79*D79</f>
        <v>0</v>
      </c>
    </row>
    <row r="80" spans="2:11" x14ac:dyDescent="0.25">
      <c r="B80" s="274" t="s">
        <v>246</v>
      </c>
      <c r="C80" s="275">
        <v>4.75</v>
      </c>
      <c r="D80" s="260"/>
      <c r="E80" s="276">
        <f t="shared" si="18"/>
        <v>0</v>
      </c>
    </row>
    <row r="81" spans="2:11" x14ac:dyDescent="0.25">
      <c r="B81" s="274" t="s">
        <v>247</v>
      </c>
      <c r="C81" s="275">
        <v>2.2999999999999998</v>
      </c>
      <c r="D81" s="260"/>
      <c r="E81" s="276">
        <f t="shared" si="18"/>
        <v>0</v>
      </c>
      <c r="H81" s="121"/>
      <c r="I81" s="121"/>
      <c r="J81" s="121"/>
      <c r="K81" s="121"/>
    </row>
    <row r="82" spans="2:11" x14ac:dyDescent="0.25">
      <c r="B82" s="274" t="s">
        <v>247</v>
      </c>
      <c r="C82" s="275">
        <v>2.6</v>
      </c>
      <c r="D82" s="260"/>
      <c r="E82" s="276">
        <f t="shared" ref="E82" si="19">C82*D82</f>
        <v>0</v>
      </c>
      <c r="H82" s="121"/>
      <c r="I82" s="121"/>
      <c r="J82" s="121"/>
      <c r="K82" s="121"/>
    </row>
    <row r="83" spans="2:11" x14ac:dyDescent="0.25">
      <c r="B83" s="274" t="s">
        <v>251</v>
      </c>
      <c r="C83" s="275">
        <v>6.4</v>
      </c>
      <c r="D83" s="260"/>
      <c r="E83" s="276">
        <f t="shared" ref="E83:E88" si="20">C83*D83</f>
        <v>0</v>
      </c>
      <c r="H83" s="121"/>
      <c r="I83" s="121"/>
      <c r="J83" s="121"/>
      <c r="K83" s="121"/>
    </row>
    <row r="84" spans="2:11" x14ac:dyDescent="0.25">
      <c r="B84" s="274" t="s">
        <v>251</v>
      </c>
      <c r="C84" s="275">
        <v>6</v>
      </c>
      <c r="D84" s="260"/>
      <c r="E84" s="276">
        <f t="shared" si="20"/>
        <v>0</v>
      </c>
      <c r="H84" s="121"/>
      <c r="I84" s="121"/>
      <c r="J84" s="121"/>
      <c r="K84" s="121"/>
    </row>
    <row r="85" spans="2:11" x14ac:dyDescent="0.25">
      <c r="B85" s="274" t="s">
        <v>750</v>
      </c>
      <c r="C85" s="275">
        <v>2</v>
      </c>
      <c r="D85" s="260"/>
      <c r="E85" s="276">
        <f t="shared" si="20"/>
        <v>0</v>
      </c>
      <c r="H85" s="121"/>
      <c r="I85" s="121"/>
      <c r="J85" s="121"/>
      <c r="K85" s="121"/>
    </row>
    <row r="86" spans="2:11" x14ac:dyDescent="0.25">
      <c r="B86" s="667" t="s">
        <v>256</v>
      </c>
      <c r="C86" s="275">
        <v>28</v>
      </c>
      <c r="D86" s="680"/>
      <c r="E86" s="276">
        <f t="shared" si="20"/>
        <v>0</v>
      </c>
      <c r="H86" s="121"/>
      <c r="I86" s="121"/>
      <c r="J86" s="121"/>
      <c r="K86" s="121"/>
    </row>
    <row r="87" spans="2:11" x14ac:dyDescent="0.25">
      <c r="B87" s="667" t="s">
        <v>775</v>
      </c>
      <c r="C87" s="275">
        <v>43.99</v>
      </c>
      <c r="D87" s="680"/>
      <c r="E87" s="276">
        <f t="shared" si="20"/>
        <v>0</v>
      </c>
      <c r="H87" s="121"/>
      <c r="I87" s="121"/>
      <c r="J87" s="121"/>
      <c r="K87" s="121"/>
    </row>
    <row r="88" spans="2:11" x14ac:dyDescent="0.25">
      <c r="B88" s="274" t="s">
        <v>247</v>
      </c>
      <c r="C88" s="275">
        <v>4</v>
      </c>
      <c r="D88" s="260"/>
      <c r="E88" s="276">
        <f t="shared" si="20"/>
        <v>0</v>
      </c>
      <c r="H88" s="121"/>
      <c r="I88" s="121"/>
      <c r="J88" s="121"/>
      <c r="K88" s="121"/>
    </row>
    <row r="89" spans="2:11" x14ac:dyDescent="0.25">
      <c r="B89" s="705" t="s">
        <v>249</v>
      </c>
      <c r="C89" s="275">
        <v>1.6</v>
      </c>
      <c r="D89" s="260"/>
      <c r="E89" s="276">
        <f t="shared" si="18"/>
        <v>0</v>
      </c>
      <c r="H89" s="121"/>
      <c r="I89" s="121"/>
      <c r="J89" s="121"/>
      <c r="K89" s="121"/>
    </row>
    <row r="90" spans="2:11" x14ac:dyDescent="0.25">
      <c r="B90" s="705" t="s">
        <v>248</v>
      </c>
      <c r="C90" s="275">
        <v>1.85</v>
      </c>
      <c r="D90" s="260"/>
      <c r="E90" s="276">
        <f t="shared" si="18"/>
        <v>0</v>
      </c>
      <c r="H90" s="121"/>
      <c r="I90" s="121"/>
      <c r="J90" s="121"/>
      <c r="K90" s="121"/>
    </row>
    <row r="91" spans="2:11" x14ac:dyDescent="0.25">
      <c r="B91" s="705" t="s">
        <v>778</v>
      </c>
      <c r="C91" s="275">
        <v>1.5</v>
      </c>
      <c r="D91" s="260"/>
      <c r="E91" s="276">
        <f t="shared" si="18"/>
        <v>0</v>
      </c>
      <c r="H91" s="121"/>
      <c r="I91" s="121"/>
      <c r="J91" s="121"/>
      <c r="K91" s="121"/>
    </row>
    <row r="92" spans="2:11" x14ac:dyDescent="0.25">
      <c r="B92" s="667" t="s">
        <v>592</v>
      </c>
      <c r="C92" s="275">
        <v>6</v>
      </c>
      <c r="D92" s="260"/>
      <c r="E92" s="276">
        <f t="shared" si="18"/>
        <v>0</v>
      </c>
      <c r="H92" s="121"/>
      <c r="I92" s="121"/>
      <c r="J92" s="121"/>
      <c r="K92" s="121"/>
    </row>
    <row r="93" spans="2:11" x14ac:dyDescent="0.25">
      <c r="B93" s="274" t="s">
        <v>250</v>
      </c>
      <c r="C93" s="275">
        <v>6</v>
      </c>
      <c r="D93" s="260"/>
      <c r="E93" s="276">
        <f t="shared" si="18"/>
        <v>0</v>
      </c>
      <c r="H93" s="121"/>
      <c r="I93" s="121"/>
      <c r="J93" s="121"/>
      <c r="K93" s="121"/>
    </row>
    <row r="94" spans="2:11" x14ac:dyDescent="0.25">
      <c r="B94" s="667" t="s">
        <v>539</v>
      </c>
      <c r="C94" s="275">
        <v>2</v>
      </c>
      <c r="D94" s="260"/>
      <c r="E94" s="276">
        <f>C94*D94</f>
        <v>0</v>
      </c>
      <c r="H94" s="121"/>
      <c r="I94" s="121"/>
      <c r="J94" s="121"/>
      <c r="K94" s="121"/>
    </row>
    <row r="95" spans="2:11" x14ac:dyDescent="0.25">
      <c r="B95" s="667" t="s">
        <v>485</v>
      </c>
      <c r="C95" s="275">
        <v>7.84</v>
      </c>
      <c r="D95" s="260"/>
      <c r="E95" s="276">
        <f t="shared" si="18"/>
        <v>0</v>
      </c>
      <c r="H95" s="121"/>
      <c r="I95" s="121"/>
      <c r="J95" s="121"/>
      <c r="K95" s="121"/>
    </row>
    <row r="96" spans="2:11" x14ac:dyDescent="0.25">
      <c r="B96" s="274" t="s">
        <v>252</v>
      </c>
      <c r="C96" s="275">
        <v>11.2</v>
      </c>
      <c r="D96" s="260"/>
      <c r="E96" s="276">
        <f t="shared" si="18"/>
        <v>0</v>
      </c>
      <c r="H96" s="121"/>
      <c r="I96" s="121"/>
      <c r="J96" s="121"/>
      <c r="K96" s="121"/>
    </row>
    <row r="97" spans="2:11" x14ac:dyDescent="0.25">
      <c r="B97" s="277" t="s">
        <v>253</v>
      </c>
      <c r="C97" s="275">
        <v>8.5</v>
      </c>
      <c r="D97" s="260"/>
      <c r="E97" s="276">
        <f t="shared" si="18"/>
        <v>0</v>
      </c>
      <c r="H97" s="121"/>
      <c r="I97" s="121"/>
      <c r="J97" s="121"/>
      <c r="K97" s="121"/>
    </row>
    <row r="98" spans="2:11" x14ac:dyDescent="0.25">
      <c r="B98" s="277" t="s">
        <v>540</v>
      </c>
      <c r="C98" s="275">
        <v>6.5</v>
      </c>
      <c r="D98" s="260"/>
      <c r="E98" s="276">
        <f>C98*D98</f>
        <v>0</v>
      </c>
      <c r="H98" s="121"/>
      <c r="I98" s="121"/>
      <c r="J98" s="121"/>
      <c r="K98" s="121"/>
    </row>
    <row r="99" spans="2:11" x14ac:dyDescent="0.25">
      <c r="B99" s="277" t="s">
        <v>254</v>
      </c>
      <c r="C99" s="275">
        <v>7.25</v>
      </c>
      <c r="D99" s="260"/>
      <c r="E99" s="276">
        <f t="shared" si="18"/>
        <v>0</v>
      </c>
      <c r="H99" s="121"/>
      <c r="I99" s="121"/>
      <c r="J99" s="121"/>
      <c r="K99" s="121"/>
    </row>
    <row r="100" spans="2:11" x14ac:dyDescent="0.25">
      <c r="B100" s="274" t="s">
        <v>255</v>
      </c>
      <c r="C100" s="275">
        <v>36.5</v>
      </c>
      <c r="D100" s="278"/>
      <c r="E100" s="276">
        <f t="shared" si="18"/>
        <v>0</v>
      </c>
      <c r="H100" s="121"/>
      <c r="I100" s="121"/>
      <c r="J100" s="121"/>
      <c r="K100" s="121"/>
    </row>
    <row r="101" spans="2:11" x14ac:dyDescent="0.25">
      <c r="B101" s="277" t="s">
        <v>257</v>
      </c>
      <c r="C101" s="275">
        <v>35</v>
      </c>
      <c r="D101" s="278"/>
      <c r="E101" s="276">
        <f t="shared" si="18"/>
        <v>0</v>
      </c>
      <c r="H101" s="121"/>
      <c r="I101" s="121"/>
      <c r="J101" s="121"/>
      <c r="K101" s="121"/>
    </row>
    <row r="102" spans="2:11" x14ac:dyDescent="0.25">
      <c r="B102" s="277" t="s">
        <v>532</v>
      </c>
      <c r="C102" s="275">
        <v>5.5</v>
      </c>
      <c r="D102" s="278"/>
      <c r="E102" s="276">
        <f>C102*D102</f>
        <v>0</v>
      </c>
      <c r="H102" s="121"/>
      <c r="I102" s="121"/>
      <c r="J102" s="121"/>
      <c r="K102" s="121"/>
    </row>
    <row r="103" spans="2:11" x14ac:dyDescent="0.25">
      <c r="B103" s="277" t="s">
        <v>258</v>
      </c>
      <c r="C103" s="275">
        <v>62.21</v>
      </c>
      <c r="D103" s="260"/>
      <c r="E103" s="276">
        <f t="shared" si="18"/>
        <v>0</v>
      </c>
      <c r="H103" s="121"/>
      <c r="I103" s="121"/>
      <c r="J103" s="121"/>
      <c r="K103" s="121"/>
    </row>
    <row r="104" spans="2:11" x14ac:dyDescent="0.25">
      <c r="B104" s="277" t="s">
        <v>259</v>
      </c>
      <c r="C104" s="275">
        <v>4.79</v>
      </c>
      <c r="D104" s="279"/>
      <c r="E104" s="276">
        <f t="shared" si="18"/>
        <v>0</v>
      </c>
      <c r="H104" s="121"/>
      <c r="I104" s="121"/>
      <c r="J104" s="121"/>
      <c r="K104" s="121"/>
    </row>
    <row r="105" spans="2:11" x14ac:dyDescent="0.25">
      <c r="B105" s="274" t="s">
        <v>260</v>
      </c>
      <c r="C105" s="275">
        <v>20</v>
      </c>
      <c r="D105" s="260"/>
      <c r="E105" s="276">
        <f t="shared" si="18"/>
        <v>0</v>
      </c>
      <c r="H105" s="121"/>
      <c r="I105" s="121"/>
      <c r="J105" s="121"/>
      <c r="K105" s="121"/>
    </row>
    <row r="106" spans="2:11" x14ac:dyDescent="0.25">
      <c r="B106" s="667" t="s">
        <v>435</v>
      </c>
      <c r="C106" s="275">
        <v>9.9</v>
      </c>
      <c r="D106" s="260"/>
      <c r="E106" s="276">
        <f t="shared" si="18"/>
        <v>0</v>
      </c>
    </row>
    <row r="107" spans="2:11" x14ac:dyDescent="0.25">
      <c r="B107" s="667" t="s">
        <v>444</v>
      </c>
      <c r="C107" s="275">
        <v>2.6</v>
      </c>
      <c r="D107" s="260"/>
      <c r="E107" s="276">
        <f>C107*D107</f>
        <v>0</v>
      </c>
    </row>
    <row r="108" spans="2:11" ht="15.75" thickBot="1" x14ac:dyDescent="0.3">
      <c r="B108" s="280"/>
      <c r="C108" s="281"/>
      <c r="D108" s="264"/>
      <c r="E108" s="282"/>
    </row>
    <row r="109" spans="2:11" s="308" customFormat="1" ht="16.5" thickBot="1" x14ac:dyDescent="0.3">
      <c r="C109" s="1056" t="s">
        <v>244</v>
      </c>
      <c r="D109" s="1057"/>
      <c r="E109" s="309">
        <f>SUM(E79:E108)</f>
        <v>0</v>
      </c>
      <c r="H109" s="310"/>
      <c r="I109" s="310"/>
      <c r="J109" s="310"/>
      <c r="K109" s="310"/>
    </row>
    <row r="110" spans="2:11" s="308" customFormat="1" ht="16.5" thickBot="1" x14ac:dyDescent="0.3">
      <c r="B110" s="311"/>
      <c r="C110" s="1058" t="s">
        <v>245</v>
      </c>
      <c r="D110" s="1059"/>
      <c r="E110" s="312">
        <f>E109*0.25</f>
        <v>0</v>
      </c>
      <c r="H110" s="310"/>
      <c r="I110" s="310"/>
      <c r="J110" s="310"/>
      <c r="K110" s="310"/>
    </row>
    <row r="111" spans="2:11" s="308" customFormat="1" ht="16.5" thickBot="1" x14ac:dyDescent="0.3">
      <c r="B111" s="311"/>
      <c r="C111" s="1058" t="s">
        <v>304</v>
      </c>
      <c r="D111" s="1059"/>
      <c r="E111" s="315">
        <f>E109+E110</f>
        <v>0</v>
      </c>
      <c r="H111" s="310"/>
      <c r="I111" s="310"/>
      <c r="J111" s="310"/>
      <c r="K111" s="310"/>
    </row>
    <row r="112" spans="2:11" s="248" customFormat="1" ht="15.75" thickBot="1" x14ac:dyDescent="0.3">
      <c r="B112" s="246"/>
      <c r="C112" s="283"/>
      <c r="D112" s="284"/>
      <c r="E112" s="285"/>
      <c r="H112" s="244"/>
      <c r="I112" s="244"/>
      <c r="J112" s="244"/>
      <c r="K112" s="244"/>
    </row>
    <row r="113" spans="2:11" s="119" customFormat="1" ht="16.5" thickBot="1" x14ac:dyDescent="0.3">
      <c r="B113" s="482" t="s">
        <v>232</v>
      </c>
      <c r="C113" s="483">
        <v>322243</v>
      </c>
      <c r="D113" s="316"/>
      <c r="E113" s="316"/>
      <c r="H113" s="292"/>
      <c r="I113" s="292"/>
      <c r="J113" s="292"/>
      <c r="K113" s="292"/>
    </row>
    <row r="114" spans="2:11" x14ac:dyDescent="0.25">
      <c r="B114" s="249"/>
      <c r="C114" s="250" t="s">
        <v>100</v>
      </c>
      <c r="D114" s="251"/>
      <c r="E114" s="252" t="s">
        <v>102</v>
      </c>
    </row>
    <row r="115" spans="2:11" ht="15.75" thickBot="1" x14ac:dyDescent="0.3">
      <c r="B115" s="253" t="s">
        <v>228</v>
      </c>
      <c r="C115" s="253" t="s">
        <v>188</v>
      </c>
      <c r="D115" s="253" t="s">
        <v>101</v>
      </c>
      <c r="E115" s="253" t="s">
        <v>188</v>
      </c>
    </row>
    <row r="116" spans="2:11" x14ac:dyDescent="0.25">
      <c r="B116" s="855" t="s">
        <v>261</v>
      </c>
      <c r="C116" s="255">
        <v>15.84</v>
      </c>
      <c r="D116" s="256"/>
      <c r="E116" s="273">
        <f t="shared" ref="E116:E125" si="21">C116*D116</f>
        <v>0</v>
      </c>
    </row>
    <row r="117" spans="2:11" x14ac:dyDescent="0.25">
      <c r="B117" s="274" t="s">
        <v>522</v>
      </c>
      <c r="C117" s="259">
        <v>20</v>
      </c>
      <c r="D117" s="680"/>
      <c r="E117" s="276">
        <f t="shared" si="21"/>
        <v>0</v>
      </c>
    </row>
    <row r="118" spans="2:11" x14ac:dyDescent="0.25">
      <c r="B118" s="274" t="s">
        <v>776</v>
      </c>
      <c r="C118" s="259">
        <v>19.484999470000002</v>
      </c>
      <c r="D118" s="260"/>
      <c r="E118" s="276">
        <f t="shared" si="21"/>
        <v>0</v>
      </c>
    </row>
    <row r="119" spans="2:11" x14ac:dyDescent="0.25">
      <c r="B119" s="274" t="s">
        <v>746</v>
      </c>
      <c r="C119" s="259">
        <v>15.84</v>
      </c>
      <c r="D119" s="260"/>
      <c r="E119" s="276">
        <f t="shared" si="21"/>
        <v>0</v>
      </c>
    </row>
    <row r="120" spans="2:11" x14ac:dyDescent="0.25">
      <c r="B120" s="274" t="s">
        <v>760</v>
      </c>
      <c r="C120" s="259">
        <v>17.600000000000001</v>
      </c>
      <c r="D120" s="260"/>
      <c r="E120" s="276">
        <f t="shared" si="21"/>
        <v>0</v>
      </c>
    </row>
    <row r="121" spans="2:11" x14ac:dyDescent="0.25">
      <c r="B121" s="274" t="s">
        <v>262</v>
      </c>
      <c r="C121" s="259">
        <v>35</v>
      </c>
      <c r="D121" s="260"/>
      <c r="E121" s="276">
        <f t="shared" si="21"/>
        <v>0</v>
      </c>
    </row>
    <row r="122" spans="2:11" x14ac:dyDescent="0.25">
      <c r="B122" s="705" t="s">
        <v>263</v>
      </c>
      <c r="C122" s="259">
        <v>52.8</v>
      </c>
      <c r="D122" s="260"/>
      <c r="E122" s="276">
        <f t="shared" si="21"/>
        <v>0</v>
      </c>
    </row>
    <row r="123" spans="2:11" x14ac:dyDescent="0.25">
      <c r="B123" s="274" t="s">
        <v>264</v>
      </c>
      <c r="C123" s="259">
        <v>93.916666665999998</v>
      </c>
      <c r="D123" s="278"/>
      <c r="E123" s="276">
        <f t="shared" si="21"/>
        <v>0</v>
      </c>
    </row>
    <row r="124" spans="2:11" x14ac:dyDescent="0.25">
      <c r="B124" s="274" t="s">
        <v>265</v>
      </c>
      <c r="C124" s="259">
        <v>35.72</v>
      </c>
      <c r="D124" s="260"/>
      <c r="E124" s="276">
        <f t="shared" si="21"/>
        <v>0</v>
      </c>
    </row>
    <row r="125" spans="2:11" s="286" customFormat="1" x14ac:dyDescent="0.25">
      <c r="B125" s="274" t="s">
        <v>529</v>
      </c>
      <c r="C125" s="259">
        <v>35.04</v>
      </c>
      <c r="D125" s="260"/>
      <c r="E125" s="276">
        <f t="shared" si="21"/>
        <v>0</v>
      </c>
      <c r="H125" s="262"/>
      <c r="I125" s="262"/>
      <c r="J125" s="262"/>
      <c r="K125" s="262"/>
    </row>
    <row r="126" spans="2:11" s="286" customFormat="1" ht="15.75" thickBot="1" x14ac:dyDescent="0.3">
      <c r="B126" s="280"/>
      <c r="C126" s="263"/>
      <c r="D126" s="264"/>
      <c r="E126" s="282"/>
      <c r="H126" s="262"/>
      <c r="I126" s="262"/>
      <c r="J126" s="262"/>
      <c r="K126" s="262"/>
    </row>
    <row r="127" spans="2:11" s="308" customFormat="1" ht="16.5" thickBot="1" x14ac:dyDescent="0.3">
      <c r="C127" s="1056" t="s">
        <v>244</v>
      </c>
      <c r="D127" s="1057"/>
      <c r="E127" s="317">
        <f>SUM(E116:E126)</f>
        <v>0</v>
      </c>
      <c r="H127" s="310"/>
      <c r="I127" s="310"/>
      <c r="J127" s="310"/>
      <c r="K127" s="310"/>
    </row>
    <row r="128" spans="2:11" s="308" customFormat="1" ht="16.5" thickBot="1" x14ac:dyDescent="0.3">
      <c r="B128" s="311"/>
      <c r="C128" s="1058" t="s">
        <v>245</v>
      </c>
      <c r="D128" s="1059"/>
      <c r="E128" s="312">
        <f>E127*0.25</f>
        <v>0</v>
      </c>
      <c r="H128" s="310"/>
      <c r="I128" s="310"/>
      <c r="J128" s="310"/>
      <c r="K128" s="310"/>
    </row>
    <row r="129" spans="2:11" s="308" customFormat="1" ht="16.5" thickBot="1" x14ac:dyDescent="0.3">
      <c r="B129" s="311"/>
      <c r="C129" s="1058" t="s">
        <v>304</v>
      </c>
      <c r="D129" s="1059"/>
      <c r="E129" s="315">
        <f>E127+E128</f>
        <v>0</v>
      </c>
      <c r="H129" s="310"/>
      <c r="I129" s="310"/>
      <c r="J129" s="310"/>
      <c r="K129" s="310"/>
    </row>
    <row r="130" spans="2:11" ht="15.75" thickBot="1" x14ac:dyDescent="0.3"/>
    <row r="131" spans="2:11" s="119" customFormat="1" ht="16.5" thickBot="1" x14ac:dyDescent="0.3">
      <c r="B131" s="482" t="s">
        <v>234</v>
      </c>
      <c r="C131" s="483">
        <v>322244</v>
      </c>
      <c r="D131" s="316"/>
      <c r="E131" s="316"/>
      <c r="H131" s="292"/>
      <c r="I131" s="292"/>
      <c r="J131" s="292"/>
      <c r="K131" s="292"/>
    </row>
    <row r="132" spans="2:11" x14ac:dyDescent="0.25">
      <c r="B132" s="249"/>
      <c r="C132" s="250" t="s">
        <v>100</v>
      </c>
      <c r="D132" s="251"/>
      <c r="E132" s="252" t="s">
        <v>102</v>
      </c>
    </row>
    <row r="133" spans="2:11" ht="15.75" thickBot="1" x14ac:dyDescent="0.3">
      <c r="B133" s="253" t="s">
        <v>228</v>
      </c>
      <c r="C133" s="253" t="s">
        <v>188</v>
      </c>
      <c r="D133" s="253" t="s">
        <v>101</v>
      </c>
      <c r="E133" s="253" t="s">
        <v>188</v>
      </c>
    </row>
    <row r="134" spans="2:11" x14ac:dyDescent="0.25">
      <c r="B134" s="271" t="s">
        <v>266</v>
      </c>
      <c r="C134" s="255">
        <v>12</v>
      </c>
      <c r="D134" s="256"/>
      <c r="E134" s="273">
        <f t="shared" ref="E134:E159" si="22">C134*D134</f>
        <v>0</v>
      </c>
    </row>
    <row r="135" spans="2:11" x14ac:dyDescent="0.25">
      <c r="B135" s="277" t="s">
        <v>267</v>
      </c>
      <c r="C135" s="259">
        <v>30</v>
      </c>
      <c r="D135" s="260"/>
      <c r="E135" s="276">
        <f t="shared" si="22"/>
        <v>0</v>
      </c>
    </row>
    <row r="136" spans="2:11" x14ac:dyDescent="0.25">
      <c r="B136" s="274" t="s">
        <v>268</v>
      </c>
      <c r="C136" s="287">
        <v>28</v>
      </c>
      <c r="D136" s="288"/>
      <c r="E136" s="289">
        <f t="shared" si="22"/>
        <v>0</v>
      </c>
    </row>
    <row r="137" spans="2:11" x14ac:dyDescent="0.25">
      <c r="B137" s="277" t="s">
        <v>269</v>
      </c>
      <c r="C137" s="287">
        <v>6.39</v>
      </c>
      <c r="D137" s="288"/>
      <c r="E137" s="289">
        <f t="shared" si="22"/>
        <v>0</v>
      </c>
    </row>
    <row r="138" spans="2:11" x14ac:dyDescent="0.25">
      <c r="B138" s="277" t="s">
        <v>270</v>
      </c>
      <c r="C138" s="287">
        <v>4.79</v>
      </c>
      <c r="D138" s="288"/>
      <c r="E138" s="289">
        <f t="shared" si="22"/>
        <v>0</v>
      </c>
    </row>
    <row r="139" spans="2:11" x14ac:dyDescent="0.25">
      <c r="B139" s="277" t="s">
        <v>271</v>
      </c>
      <c r="C139" s="259">
        <v>2.2400000000000002</v>
      </c>
      <c r="D139" s="260"/>
      <c r="E139" s="276">
        <f>C139*D139</f>
        <v>0</v>
      </c>
      <c r="H139" s="121"/>
      <c r="I139" s="121"/>
      <c r="J139" s="121"/>
      <c r="K139" s="121"/>
    </row>
    <row r="140" spans="2:11" x14ac:dyDescent="0.25">
      <c r="B140" s="277" t="s">
        <v>528</v>
      </c>
      <c r="C140" s="259">
        <v>2.64</v>
      </c>
      <c r="D140" s="260"/>
      <c r="E140" s="276">
        <f>C140*D140</f>
        <v>0</v>
      </c>
    </row>
    <row r="141" spans="2:11" x14ac:dyDescent="0.25">
      <c r="B141" s="277" t="s">
        <v>735</v>
      </c>
      <c r="C141" s="259">
        <v>1.6</v>
      </c>
      <c r="D141" s="260"/>
      <c r="E141" s="276">
        <f>C141*D141</f>
        <v>0</v>
      </c>
    </row>
    <row r="142" spans="2:11" x14ac:dyDescent="0.25">
      <c r="B142" s="277" t="s">
        <v>594</v>
      </c>
      <c r="C142" s="259">
        <v>1.6</v>
      </c>
      <c r="D142" s="260"/>
      <c r="E142" s="276">
        <f t="shared" si="22"/>
        <v>0</v>
      </c>
      <c r="H142" s="121"/>
      <c r="I142" s="121"/>
      <c r="J142" s="121"/>
      <c r="K142" s="121"/>
    </row>
    <row r="143" spans="2:11" x14ac:dyDescent="0.25">
      <c r="B143" s="277" t="s">
        <v>576</v>
      </c>
      <c r="C143" s="259">
        <v>1.5</v>
      </c>
      <c r="D143" s="260"/>
      <c r="E143" s="276">
        <f>C143*D143</f>
        <v>0</v>
      </c>
      <c r="H143" s="121"/>
      <c r="I143" s="121"/>
      <c r="J143" s="121"/>
      <c r="K143" s="121"/>
    </row>
    <row r="144" spans="2:11" x14ac:dyDescent="0.25">
      <c r="B144" s="277" t="s">
        <v>681</v>
      </c>
      <c r="C144" s="259">
        <v>1.5</v>
      </c>
      <c r="D144" s="260"/>
      <c r="E144" s="276">
        <f>C144*D144</f>
        <v>0</v>
      </c>
      <c r="H144" s="121"/>
      <c r="I144" s="121"/>
      <c r="J144" s="121"/>
      <c r="K144" s="121"/>
    </row>
    <row r="145" spans="2:11" x14ac:dyDescent="0.25">
      <c r="B145" s="277" t="s">
        <v>682</v>
      </c>
      <c r="C145" s="259">
        <v>1.5</v>
      </c>
      <c r="D145" s="260"/>
      <c r="E145" s="276">
        <f>C145*D145</f>
        <v>0</v>
      </c>
      <c r="H145" s="121"/>
      <c r="I145" s="121"/>
      <c r="J145" s="121"/>
      <c r="K145" s="121"/>
    </row>
    <row r="146" spans="2:11" x14ac:dyDescent="0.25">
      <c r="B146" s="277" t="s">
        <v>710</v>
      </c>
      <c r="C146" s="259">
        <v>1.92</v>
      </c>
      <c r="D146" s="260"/>
      <c r="E146" s="276">
        <f>C146*D146</f>
        <v>0</v>
      </c>
      <c r="H146" s="121"/>
      <c r="I146" s="121"/>
      <c r="J146" s="121"/>
      <c r="K146" s="121"/>
    </row>
    <row r="147" spans="2:11" x14ac:dyDescent="0.25">
      <c r="B147" s="277" t="s">
        <v>782</v>
      </c>
      <c r="C147" s="259">
        <v>6</v>
      </c>
      <c r="D147" s="260"/>
      <c r="E147" s="276">
        <f>C147*D147</f>
        <v>0</v>
      </c>
      <c r="H147" s="121"/>
      <c r="I147" s="121"/>
      <c r="J147" s="121"/>
      <c r="K147" s="121"/>
    </row>
    <row r="148" spans="2:11" x14ac:dyDescent="0.25">
      <c r="B148" s="274" t="s">
        <v>272</v>
      </c>
      <c r="C148" s="259">
        <v>2.9</v>
      </c>
      <c r="D148" s="260"/>
      <c r="E148" s="276">
        <f t="shared" si="22"/>
        <v>0</v>
      </c>
      <c r="H148" s="121"/>
      <c r="I148" s="121"/>
      <c r="J148" s="121"/>
      <c r="K148" s="121"/>
    </row>
    <row r="149" spans="2:11" x14ac:dyDescent="0.25">
      <c r="B149" s="277" t="s">
        <v>273</v>
      </c>
      <c r="C149" s="259">
        <v>3.7</v>
      </c>
      <c r="D149" s="260"/>
      <c r="E149" s="276">
        <f t="shared" si="22"/>
        <v>0</v>
      </c>
      <c r="H149" s="121"/>
      <c r="I149" s="121"/>
      <c r="J149" s="121"/>
      <c r="K149" s="121"/>
    </row>
    <row r="150" spans="2:11" x14ac:dyDescent="0.25">
      <c r="B150" s="705" t="s">
        <v>578</v>
      </c>
      <c r="C150" s="259">
        <v>1.5</v>
      </c>
      <c r="D150" s="260"/>
      <c r="E150" s="276">
        <f t="shared" si="22"/>
        <v>0</v>
      </c>
      <c r="H150" s="121"/>
      <c r="I150" s="121"/>
      <c r="J150" s="121"/>
      <c r="K150" s="121"/>
    </row>
    <row r="151" spans="2:11" x14ac:dyDescent="0.25">
      <c r="B151" s="705" t="s">
        <v>578</v>
      </c>
      <c r="C151" s="259">
        <v>1.6</v>
      </c>
      <c r="D151" s="260"/>
      <c r="E151" s="276">
        <f t="shared" si="22"/>
        <v>0</v>
      </c>
      <c r="H151" s="121"/>
      <c r="I151" s="121"/>
      <c r="J151" s="121"/>
      <c r="K151" s="121"/>
    </row>
    <row r="152" spans="2:11" x14ac:dyDescent="0.25">
      <c r="B152" s="274" t="s">
        <v>274</v>
      </c>
      <c r="C152" s="259">
        <v>33.380000000000003</v>
      </c>
      <c r="D152" s="260"/>
      <c r="E152" s="276">
        <f t="shared" si="22"/>
        <v>0</v>
      </c>
      <c r="H152" s="121"/>
      <c r="I152" s="121"/>
      <c r="J152" s="121"/>
      <c r="K152" s="121"/>
    </row>
    <row r="153" spans="2:11" x14ac:dyDescent="0.25">
      <c r="B153" s="667" t="s">
        <v>405</v>
      </c>
      <c r="C153" s="259">
        <v>33.380000000000003</v>
      </c>
      <c r="D153" s="260"/>
      <c r="E153" s="276">
        <f>C153*D153</f>
        <v>0</v>
      </c>
      <c r="H153" s="121"/>
      <c r="I153" s="121"/>
      <c r="J153" s="121"/>
      <c r="K153" s="121"/>
    </row>
    <row r="154" spans="2:11" x14ac:dyDescent="0.25">
      <c r="B154" s="274" t="s">
        <v>275</v>
      </c>
      <c r="C154" s="259">
        <v>4.9800000000000004</v>
      </c>
      <c r="D154" s="260"/>
      <c r="E154" s="276">
        <f t="shared" si="22"/>
        <v>0</v>
      </c>
      <c r="H154" s="121"/>
      <c r="I154" s="121"/>
      <c r="J154" s="121"/>
      <c r="K154" s="121"/>
    </row>
    <row r="155" spans="2:11" x14ac:dyDescent="0.25">
      <c r="B155" s="667" t="s">
        <v>772</v>
      </c>
      <c r="C155" s="259">
        <v>23.35</v>
      </c>
      <c r="D155" s="260"/>
      <c r="E155" s="276">
        <f t="shared" si="22"/>
        <v>0</v>
      </c>
      <c r="H155" s="121"/>
      <c r="I155" s="121"/>
      <c r="J155" s="121"/>
      <c r="K155" s="121"/>
    </row>
    <row r="156" spans="2:11" x14ac:dyDescent="0.25">
      <c r="B156" s="277" t="s">
        <v>276</v>
      </c>
      <c r="C156" s="259">
        <v>5.52</v>
      </c>
      <c r="D156" s="260"/>
      <c r="E156" s="276">
        <f t="shared" si="22"/>
        <v>0</v>
      </c>
      <c r="H156" s="121"/>
      <c r="I156" s="121"/>
      <c r="J156" s="121"/>
      <c r="K156" s="121"/>
    </row>
    <row r="157" spans="2:11" x14ac:dyDescent="0.25">
      <c r="B157" s="277" t="s">
        <v>277</v>
      </c>
      <c r="C157" s="259">
        <v>9.2166666666000001</v>
      </c>
      <c r="D157" s="260"/>
      <c r="E157" s="276">
        <f t="shared" si="22"/>
        <v>0</v>
      </c>
      <c r="H157" s="121"/>
      <c r="I157" s="121"/>
      <c r="J157" s="121"/>
      <c r="K157" s="121"/>
    </row>
    <row r="158" spans="2:11" x14ac:dyDescent="0.25">
      <c r="B158" s="277" t="s">
        <v>543</v>
      </c>
      <c r="C158" s="259">
        <v>14.535</v>
      </c>
      <c r="D158" s="260"/>
      <c r="E158" s="276">
        <f t="shared" si="22"/>
        <v>0</v>
      </c>
      <c r="H158" s="121"/>
      <c r="I158" s="121"/>
      <c r="J158" s="121"/>
      <c r="K158" s="121"/>
    </row>
    <row r="159" spans="2:11" x14ac:dyDescent="0.25">
      <c r="B159" s="705" t="s">
        <v>680</v>
      </c>
      <c r="C159" s="259">
        <v>129.6</v>
      </c>
      <c r="D159" s="260"/>
      <c r="E159" s="276">
        <f t="shared" si="22"/>
        <v>0</v>
      </c>
      <c r="H159" s="121"/>
      <c r="I159" s="121"/>
      <c r="J159" s="121"/>
      <c r="K159" s="121"/>
    </row>
    <row r="160" spans="2:11" ht="15.75" thickBot="1" x14ac:dyDescent="0.3">
      <c r="B160" s="280"/>
      <c r="C160" s="263"/>
      <c r="D160" s="264"/>
      <c r="E160" s="282"/>
      <c r="H160" s="121"/>
      <c r="I160" s="121"/>
      <c r="J160" s="121"/>
      <c r="K160" s="121"/>
    </row>
    <row r="161" spans="2:11" s="308" customFormat="1" ht="16.5" thickBot="1" x14ac:dyDescent="0.3">
      <c r="C161" s="1056" t="s">
        <v>244</v>
      </c>
      <c r="D161" s="1057"/>
      <c r="E161" s="317">
        <f>SUM(E134:E160)</f>
        <v>0</v>
      </c>
      <c r="H161" s="310"/>
      <c r="I161" s="310"/>
      <c r="J161" s="310"/>
      <c r="K161" s="310"/>
    </row>
    <row r="162" spans="2:11" s="308" customFormat="1" ht="16.5" thickBot="1" x14ac:dyDescent="0.3">
      <c r="B162" s="311"/>
      <c r="C162" s="1058" t="s">
        <v>245</v>
      </c>
      <c r="D162" s="1059"/>
      <c r="E162" s="312">
        <f>E161*0.25</f>
        <v>0</v>
      </c>
      <c r="H162" s="310"/>
      <c r="I162" s="310"/>
      <c r="J162" s="310"/>
      <c r="K162" s="310"/>
    </row>
    <row r="163" spans="2:11" s="308" customFormat="1" ht="16.5" thickBot="1" x14ac:dyDescent="0.3">
      <c r="B163" s="311"/>
      <c r="C163" s="1058" t="s">
        <v>304</v>
      </c>
      <c r="D163" s="1059"/>
      <c r="E163" s="315">
        <f>E161+E162</f>
        <v>0</v>
      </c>
      <c r="H163" s="310"/>
      <c r="I163" s="310"/>
      <c r="J163" s="310"/>
      <c r="K163" s="310"/>
    </row>
    <row r="164" spans="2:11" ht="15.75" thickBot="1" x14ac:dyDescent="0.3"/>
    <row r="165" spans="2:11" s="119" customFormat="1" ht="16.5" thickBot="1" x14ac:dyDescent="0.3">
      <c r="B165" s="482" t="s">
        <v>236</v>
      </c>
      <c r="C165" s="483">
        <v>322245</v>
      </c>
      <c r="D165" s="316"/>
      <c r="E165" s="316"/>
      <c r="H165" s="292"/>
      <c r="I165" s="292"/>
      <c r="J165" s="292"/>
      <c r="K165" s="292"/>
    </row>
    <row r="166" spans="2:11" x14ac:dyDescent="0.25">
      <c r="B166" s="249"/>
      <c r="C166" s="250" t="s">
        <v>100</v>
      </c>
      <c r="D166" s="251"/>
      <c r="E166" s="252" t="s">
        <v>102</v>
      </c>
    </row>
    <row r="167" spans="2:11" ht="15.75" thickBot="1" x14ac:dyDescent="0.3">
      <c r="B167" s="253" t="s">
        <v>228</v>
      </c>
      <c r="C167" s="253" t="s">
        <v>188</v>
      </c>
      <c r="D167" s="253" t="s">
        <v>101</v>
      </c>
      <c r="E167" s="253" t="s">
        <v>188</v>
      </c>
    </row>
    <row r="168" spans="2:11" x14ac:dyDescent="0.25">
      <c r="B168" s="271" t="s">
        <v>282</v>
      </c>
      <c r="C168" s="255">
        <v>5.4231818179999998</v>
      </c>
      <c r="D168" s="256"/>
      <c r="E168" s="273">
        <f t="shared" ref="E168:E202" si="23">C168*D168</f>
        <v>0</v>
      </c>
    </row>
    <row r="169" spans="2:11" x14ac:dyDescent="0.25">
      <c r="B169" s="274" t="s">
        <v>283</v>
      </c>
      <c r="C169" s="259">
        <v>11.34</v>
      </c>
      <c r="D169" s="260"/>
      <c r="E169" s="276">
        <f t="shared" si="23"/>
        <v>0</v>
      </c>
    </row>
    <row r="170" spans="2:11" x14ac:dyDescent="0.25">
      <c r="B170" s="274" t="s">
        <v>284</v>
      </c>
      <c r="C170" s="259">
        <v>17.82</v>
      </c>
      <c r="D170" s="260"/>
      <c r="E170" s="276">
        <f t="shared" si="23"/>
        <v>0</v>
      </c>
    </row>
    <row r="171" spans="2:11" x14ac:dyDescent="0.25">
      <c r="B171" s="667" t="s">
        <v>421</v>
      </c>
      <c r="C171" s="259">
        <v>5.391</v>
      </c>
      <c r="D171" s="260"/>
      <c r="E171" s="276">
        <f t="shared" si="23"/>
        <v>0</v>
      </c>
    </row>
    <row r="172" spans="2:11" x14ac:dyDescent="0.25">
      <c r="B172" s="274" t="s">
        <v>285</v>
      </c>
      <c r="C172" s="259">
        <v>225</v>
      </c>
      <c r="D172" s="260"/>
      <c r="E172" s="276">
        <f t="shared" si="23"/>
        <v>0</v>
      </c>
    </row>
    <row r="173" spans="2:11" x14ac:dyDescent="0.25">
      <c r="B173" s="274" t="s">
        <v>286</v>
      </c>
      <c r="C173" s="259">
        <v>85.15</v>
      </c>
      <c r="D173" s="260"/>
      <c r="E173" s="276">
        <f t="shared" si="23"/>
        <v>0</v>
      </c>
    </row>
    <row r="174" spans="2:11" x14ac:dyDescent="0.25">
      <c r="B174" s="667" t="s">
        <v>450</v>
      </c>
      <c r="C174" s="259">
        <v>83.625</v>
      </c>
      <c r="D174" s="260"/>
      <c r="E174" s="276">
        <f t="shared" si="23"/>
        <v>0</v>
      </c>
    </row>
    <row r="175" spans="2:11" x14ac:dyDescent="0.25">
      <c r="B175" s="274" t="s">
        <v>287</v>
      </c>
      <c r="C175" s="259">
        <v>62.01</v>
      </c>
      <c r="D175" s="260"/>
      <c r="E175" s="276">
        <f t="shared" si="23"/>
        <v>0</v>
      </c>
    </row>
    <row r="176" spans="2:11" x14ac:dyDescent="0.25">
      <c r="B176" s="274" t="s">
        <v>288</v>
      </c>
      <c r="C176" s="259">
        <v>88.31</v>
      </c>
      <c r="D176" s="260"/>
      <c r="E176" s="276">
        <f t="shared" si="23"/>
        <v>0</v>
      </c>
    </row>
    <row r="177" spans="2:11" x14ac:dyDescent="0.25">
      <c r="B177" s="274" t="s">
        <v>289</v>
      </c>
      <c r="C177" s="259">
        <v>35.01</v>
      </c>
      <c r="D177" s="260"/>
      <c r="E177" s="276">
        <f t="shared" si="23"/>
        <v>0</v>
      </c>
      <c r="H177" s="121"/>
      <c r="I177" s="121"/>
      <c r="J177" s="121"/>
      <c r="K177" s="121"/>
    </row>
    <row r="178" spans="2:11" x14ac:dyDescent="0.25">
      <c r="B178" s="274" t="s">
        <v>290</v>
      </c>
      <c r="C178" s="259">
        <v>47.96</v>
      </c>
      <c r="D178" s="260"/>
      <c r="E178" s="276">
        <f t="shared" si="23"/>
        <v>0</v>
      </c>
      <c r="H178" s="121"/>
      <c r="I178" s="121"/>
      <c r="J178" s="121"/>
      <c r="K178" s="121"/>
    </row>
    <row r="179" spans="2:11" x14ac:dyDescent="0.25">
      <c r="B179" s="274" t="s">
        <v>291</v>
      </c>
      <c r="C179" s="259">
        <v>7.3939613519999998</v>
      </c>
      <c r="D179" s="278"/>
      <c r="E179" s="276">
        <f t="shared" si="23"/>
        <v>0</v>
      </c>
      <c r="H179" s="121"/>
      <c r="I179" s="121"/>
      <c r="J179" s="121"/>
      <c r="K179" s="121"/>
    </row>
    <row r="180" spans="2:11" x14ac:dyDescent="0.25">
      <c r="B180" s="274" t="s">
        <v>292</v>
      </c>
      <c r="C180" s="259">
        <v>5.2389999999999999</v>
      </c>
      <c r="D180" s="260"/>
      <c r="E180" s="276">
        <f t="shared" si="23"/>
        <v>0</v>
      </c>
      <c r="H180" s="121"/>
      <c r="I180" s="121"/>
      <c r="J180" s="121"/>
      <c r="K180" s="121"/>
    </row>
    <row r="181" spans="2:11" x14ac:dyDescent="0.25">
      <c r="B181" s="667" t="s">
        <v>552</v>
      </c>
      <c r="C181" s="259">
        <v>23.99</v>
      </c>
      <c r="D181" s="260"/>
      <c r="E181" s="276">
        <f t="shared" si="23"/>
        <v>0</v>
      </c>
      <c r="H181" s="121"/>
      <c r="I181" s="121"/>
      <c r="J181" s="121"/>
      <c r="K181" s="121"/>
    </row>
    <row r="182" spans="2:11" x14ac:dyDescent="0.25">
      <c r="B182" s="667" t="s">
        <v>777</v>
      </c>
      <c r="C182" s="259">
        <v>9.59</v>
      </c>
      <c r="D182" s="260"/>
      <c r="E182" s="276">
        <f t="shared" si="23"/>
        <v>0</v>
      </c>
      <c r="H182" s="121"/>
      <c r="I182" s="121"/>
      <c r="J182" s="121"/>
      <c r="K182" s="121"/>
    </row>
    <row r="183" spans="2:11" x14ac:dyDescent="0.25">
      <c r="B183" s="274" t="s">
        <v>293</v>
      </c>
      <c r="C183" s="259">
        <v>5.8</v>
      </c>
      <c r="D183" s="260"/>
      <c r="E183" s="276">
        <f t="shared" si="23"/>
        <v>0</v>
      </c>
      <c r="H183" s="121"/>
      <c r="I183" s="121"/>
      <c r="J183" s="121"/>
      <c r="K183" s="121"/>
    </row>
    <row r="184" spans="2:11" x14ac:dyDescent="0.25">
      <c r="B184" s="274" t="s">
        <v>294</v>
      </c>
      <c r="C184" s="259">
        <v>22</v>
      </c>
      <c r="D184" s="260"/>
      <c r="E184" s="276">
        <f t="shared" si="23"/>
        <v>0</v>
      </c>
      <c r="H184" s="121"/>
      <c r="I184" s="121"/>
      <c r="J184" s="121"/>
      <c r="K184" s="121"/>
    </row>
    <row r="185" spans="2:11" x14ac:dyDescent="0.25">
      <c r="B185" s="274" t="s">
        <v>295</v>
      </c>
      <c r="C185" s="259">
        <v>11</v>
      </c>
      <c r="D185" s="260"/>
      <c r="E185" s="276">
        <f t="shared" si="23"/>
        <v>0</v>
      </c>
      <c r="H185" s="121"/>
      <c r="I185" s="121"/>
      <c r="J185" s="121"/>
      <c r="K185" s="121"/>
    </row>
    <row r="186" spans="2:11" x14ac:dyDescent="0.25">
      <c r="B186" s="274" t="s">
        <v>296</v>
      </c>
      <c r="C186" s="259">
        <v>13.852103120000001</v>
      </c>
      <c r="D186" s="278"/>
      <c r="E186" s="276">
        <f t="shared" si="23"/>
        <v>0</v>
      </c>
      <c r="H186" s="121"/>
      <c r="I186" s="121"/>
      <c r="J186" s="121"/>
      <c r="K186" s="121"/>
    </row>
    <row r="187" spans="2:11" x14ac:dyDescent="0.25">
      <c r="B187" s="667" t="s">
        <v>430</v>
      </c>
      <c r="C187" s="259">
        <v>24</v>
      </c>
      <c r="D187" s="260"/>
      <c r="E187" s="276">
        <f t="shared" si="23"/>
        <v>0</v>
      </c>
      <c r="H187" s="121"/>
      <c r="I187" s="121"/>
      <c r="J187" s="121"/>
      <c r="K187" s="121"/>
    </row>
    <row r="188" spans="2:11" x14ac:dyDescent="0.25">
      <c r="B188" s="667" t="s">
        <v>617</v>
      </c>
      <c r="C188" s="259">
        <v>9.59</v>
      </c>
      <c r="D188" s="260"/>
      <c r="E188" s="276">
        <f t="shared" si="23"/>
        <v>0</v>
      </c>
      <c r="H188" s="121"/>
      <c r="I188" s="121"/>
      <c r="J188" s="121"/>
      <c r="K188" s="121"/>
    </row>
    <row r="189" spans="2:11" x14ac:dyDescent="0.25">
      <c r="B189" s="667" t="s">
        <v>579</v>
      </c>
      <c r="C189" s="259">
        <v>10.79636363</v>
      </c>
      <c r="D189" s="260"/>
      <c r="E189" s="276">
        <f t="shared" si="23"/>
        <v>0</v>
      </c>
      <c r="H189" s="121"/>
      <c r="I189" s="121"/>
      <c r="J189" s="121"/>
      <c r="K189" s="121"/>
    </row>
    <row r="190" spans="2:11" x14ac:dyDescent="0.25">
      <c r="B190" s="667" t="s">
        <v>429</v>
      </c>
      <c r="C190" s="259">
        <v>13.702999999999999</v>
      </c>
      <c r="D190" s="260"/>
      <c r="E190" s="276">
        <f t="shared" si="23"/>
        <v>0</v>
      </c>
      <c r="H190" s="121"/>
      <c r="I190" s="121"/>
      <c r="J190" s="121"/>
      <c r="K190" s="121"/>
    </row>
    <row r="191" spans="2:11" x14ac:dyDescent="0.25">
      <c r="B191" s="274" t="s">
        <v>297</v>
      </c>
      <c r="C191" s="259">
        <v>19.440000000000001</v>
      </c>
      <c r="D191" s="260"/>
      <c r="E191" s="276">
        <f t="shared" si="23"/>
        <v>0</v>
      </c>
      <c r="H191" s="121"/>
      <c r="I191" s="121"/>
      <c r="J191" s="121"/>
      <c r="K191" s="121"/>
    </row>
    <row r="192" spans="2:11" x14ac:dyDescent="0.25">
      <c r="B192" s="274" t="s">
        <v>298</v>
      </c>
      <c r="C192" s="259">
        <v>27.2</v>
      </c>
      <c r="D192" s="260"/>
      <c r="E192" s="276">
        <f t="shared" si="23"/>
        <v>0</v>
      </c>
      <c r="H192" s="121"/>
      <c r="I192" s="121"/>
      <c r="J192" s="121"/>
      <c r="K192" s="121"/>
    </row>
    <row r="193" spans="2:11" x14ac:dyDescent="0.25">
      <c r="B193" s="274" t="s">
        <v>299</v>
      </c>
      <c r="C193" s="259">
        <v>12.18</v>
      </c>
      <c r="D193" s="279"/>
      <c r="E193" s="276">
        <f t="shared" si="23"/>
        <v>0</v>
      </c>
      <c r="H193" s="121"/>
      <c r="I193" s="121"/>
      <c r="J193" s="121"/>
      <c r="K193" s="121"/>
    </row>
    <row r="194" spans="2:11" x14ac:dyDescent="0.25">
      <c r="B194" s="667" t="s">
        <v>549</v>
      </c>
      <c r="C194" s="259">
        <v>10.387499999999999</v>
      </c>
      <c r="D194" s="279"/>
      <c r="E194" s="276">
        <f t="shared" si="23"/>
        <v>0</v>
      </c>
    </row>
    <row r="195" spans="2:11" x14ac:dyDescent="0.25">
      <c r="B195" s="667" t="s">
        <v>551</v>
      </c>
      <c r="C195" s="259">
        <v>4.79</v>
      </c>
      <c r="D195" s="279"/>
      <c r="E195" s="276">
        <f t="shared" si="23"/>
        <v>0</v>
      </c>
    </row>
    <row r="196" spans="2:11" x14ac:dyDescent="0.25">
      <c r="B196" s="705" t="s">
        <v>278</v>
      </c>
      <c r="C196" s="259">
        <v>22.635000000000002</v>
      </c>
      <c r="D196" s="260"/>
      <c r="E196" s="276">
        <f>C196*D196</f>
        <v>0</v>
      </c>
      <c r="H196" s="121"/>
      <c r="I196" s="121"/>
      <c r="J196" s="121"/>
      <c r="K196" s="121"/>
    </row>
    <row r="197" spans="2:11" x14ac:dyDescent="0.25">
      <c r="B197" s="705" t="s">
        <v>279</v>
      </c>
      <c r="C197" s="259">
        <v>9.8542857139999995</v>
      </c>
      <c r="D197" s="260"/>
      <c r="E197" s="276">
        <f>C197*D197</f>
        <v>0</v>
      </c>
      <c r="H197" s="121"/>
      <c r="I197" s="121"/>
      <c r="J197" s="121"/>
      <c r="K197" s="121"/>
    </row>
    <row r="198" spans="2:11" x14ac:dyDescent="0.25">
      <c r="B198" s="274" t="s">
        <v>280</v>
      </c>
      <c r="C198" s="259">
        <v>5.59</v>
      </c>
      <c r="D198" s="260"/>
      <c r="E198" s="276">
        <f>C198*D198</f>
        <v>0</v>
      </c>
      <c r="H198" s="121"/>
      <c r="I198" s="121"/>
      <c r="J198" s="121"/>
      <c r="K198" s="121"/>
    </row>
    <row r="199" spans="2:11" x14ac:dyDescent="0.25">
      <c r="B199" s="277" t="s">
        <v>281</v>
      </c>
      <c r="C199" s="259">
        <v>25</v>
      </c>
      <c r="D199" s="279"/>
      <c r="E199" s="276">
        <f>C199*D199</f>
        <v>0</v>
      </c>
      <c r="H199" s="121"/>
      <c r="I199" s="121"/>
      <c r="J199" s="121"/>
      <c r="K199" s="121"/>
    </row>
    <row r="200" spans="2:11" x14ac:dyDescent="0.25">
      <c r="B200" s="667" t="s">
        <v>534</v>
      </c>
      <c r="C200" s="259">
        <v>27</v>
      </c>
      <c r="D200" s="260"/>
      <c r="E200" s="276">
        <f>C200*D200</f>
        <v>0</v>
      </c>
      <c r="H200" s="121"/>
      <c r="I200" s="121"/>
      <c r="J200" s="121"/>
      <c r="K200" s="121"/>
    </row>
    <row r="201" spans="2:11" x14ac:dyDescent="0.25">
      <c r="B201" s="667" t="s">
        <v>771</v>
      </c>
      <c r="C201" s="259">
        <v>3.5137499999999999</v>
      </c>
      <c r="D201" s="279"/>
      <c r="E201" s="276">
        <f t="shared" si="23"/>
        <v>0</v>
      </c>
    </row>
    <row r="202" spans="2:11" ht="15.75" thickBot="1" x14ac:dyDescent="0.3">
      <c r="B202" s="280" t="s">
        <v>765</v>
      </c>
      <c r="C202" s="263">
        <v>2.97</v>
      </c>
      <c r="D202" s="290"/>
      <c r="E202" s="282">
        <f t="shared" si="23"/>
        <v>0</v>
      </c>
    </row>
    <row r="203" spans="2:11" s="308" customFormat="1" ht="16.5" thickBot="1" x14ac:dyDescent="0.3">
      <c r="C203" s="1056" t="s">
        <v>244</v>
      </c>
      <c r="D203" s="1057"/>
      <c r="E203" s="317">
        <f>SUM(E168:E202)</f>
        <v>0</v>
      </c>
      <c r="H203" s="310"/>
      <c r="I203" s="310"/>
      <c r="J203" s="310"/>
      <c r="K203" s="310"/>
    </row>
    <row r="204" spans="2:11" s="308" customFormat="1" ht="16.5" thickBot="1" x14ac:dyDescent="0.3">
      <c r="B204" s="311"/>
      <c r="C204" s="1058" t="s">
        <v>245</v>
      </c>
      <c r="D204" s="1059"/>
      <c r="E204" s="312">
        <f>E203*0.25</f>
        <v>0</v>
      </c>
      <c r="H204" s="310"/>
      <c r="I204" s="310"/>
      <c r="J204" s="310"/>
      <c r="K204" s="310"/>
    </row>
    <row r="205" spans="2:11" s="308" customFormat="1" ht="16.5" thickBot="1" x14ac:dyDescent="0.3">
      <c r="B205" s="311"/>
      <c r="C205" s="1058" t="s">
        <v>304</v>
      </c>
      <c r="D205" s="1059"/>
      <c r="E205" s="315">
        <f>E203+E204</f>
        <v>0</v>
      </c>
      <c r="H205" s="310"/>
      <c r="I205" s="310"/>
      <c r="J205" s="310"/>
      <c r="K205" s="310"/>
    </row>
    <row r="206" spans="2:11" ht="15.75" thickBot="1" x14ac:dyDescent="0.3">
      <c r="B206" s="267"/>
      <c r="C206" s="268"/>
      <c r="D206" s="291"/>
      <c r="E206" s="270"/>
    </row>
    <row r="207" spans="2:11" ht="16.5" thickBot="1" x14ac:dyDescent="0.3">
      <c r="B207" s="482" t="s">
        <v>471</v>
      </c>
      <c r="C207" s="483">
        <v>322246</v>
      </c>
      <c r="D207" s="316"/>
      <c r="E207" s="316"/>
    </row>
    <row r="208" spans="2:11" x14ac:dyDescent="0.25">
      <c r="B208" s="249"/>
      <c r="C208" s="250" t="s">
        <v>100</v>
      </c>
      <c r="D208" s="251"/>
      <c r="E208" s="252" t="s">
        <v>102</v>
      </c>
      <c r="F208" s="250" t="s">
        <v>100</v>
      </c>
      <c r="G208" s="252" t="s">
        <v>102</v>
      </c>
    </row>
    <row r="209" spans="2:11" ht="15.75" thickBot="1" x14ac:dyDescent="0.3">
      <c r="B209" s="253" t="s">
        <v>228</v>
      </c>
      <c r="C209" s="253" t="s">
        <v>188</v>
      </c>
      <c r="D209" s="253" t="s">
        <v>101</v>
      </c>
      <c r="E209" s="253" t="s">
        <v>188</v>
      </c>
      <c r="F209" s="253" t="s">
        <v>187</v>
      </c>
      <c r="G209" s="253" t="s">
        <v>187</v>
      </c>
    </row>
    <row r="210" spans="2:11" x14ac:dyDescent="0.25">
      <c r="B210" s="704" t="s">
        <v>675</v>
      </c>
      <c r="C210" s="255">
        <v>2.1</v>
      </c>
      <c r="D210" s="256"/>
      <c r="E210" s="257">
        <f t="shared" ref="E210:E256" si="24">C210*D210</f>
        <v>0</v>
      </c>
      <c r="F210" s="255">
        <v>2.2050000000000001</v>
      </c>
      <c r="G210" s="709">
        <f t="shared" ref="G210:G220" si="25">D210*F210</f>
        <v>0</v>
      </c>
    </row>
    <row r="211" spans="2:11" x14ac:dyDescent="0.25">
      <c r="B211" s="705" t="s">
        <v>235</v>
      </c>
      <c r="C211" s="259">
        <v>2.1</v>
      </c>
      <c r="D211" s="260"/>
      <c r="E211" s="261">
        <f t="shared" si="24"/>
        <v>0</v>
      </c>
      <c r="F211" s="259">
        <v>2.2050000000000001</v>
      </c>
      <c r="G211" s="261">
        <f t="shared" si="25"/>
        <v>0</v>
      </c>
    </row>
    <row r="212" spans="2:11" x14ac:dyDescent="0.25">
      <c r="B212" s="705" t="s">
        <v>673</v>
      </c>
      <c r="C212" s="259">
        <v>2.1</v>
      </c>
      <c r="D212" s="260"/>
      <c r="E212" s="261">
        <f t="shared" ref="E212:E220" si="26">C212*D212</f>
        <v>0</v>
      </c>
      <c r="F212" s="259">
        <v>2.2050000000000001</v>
      </c>
      <c r="G212" s="261">
        <f t="shared" si="25"/>
        <v>0</v>
      </c>
    </row>
    <row r="213" spans="2:11" s="812" customFormat="1" x14ac:dyDescent="0.25">
      <c r="B213" s="705" t="s">
        <v>757</v>
      </c>
      <c r="C213" s="706">
        <v>2.4</v>
      </c>
      <c r="D213" s="817"/>
      <c r="E213" s="708">
        <f t="shared" si="26"/>
        <v>0</v>
      </c>
      <c r="F213" s="706">
        <v>2.52</v>
      </c>
      <c r="G213" s="708">
        <f t="shared" si="25"/>
        <v>0</v>
      </c>
      <c r="H213" s="813"/>
      <c r="I213" s="813"/>
      <c r="J213" s="813"/>
      <c r="K213" s="813"/>
    </row>
    <row r="214" spans="2:11" s="812" customFormat="1" x14ac:dyDescent="0.25">
      <c r="B214" s="705" t="s">
        <v>481</v>
      </c>
      <c r="C214" s="706">
        <v>3.14</v>
      </c>
      <c r="D214" s="817"/>
      <c r="E214" s="708">
        <f t="shared" si="26"/>
        <v>0</v>
      </c>
      <c r="F214" s="706">
        <v>3.9249999999999998</v>
      </c>
      <c r="G214" s="708">
        <f t="shared" si="25"/>
        <v>0</v>
      </c>
      <c r="H214" s="813"/>
      <c r="I214" s="813"/>
      <c r="J214" s="813"/>
      <c r="K214" s="813"/>
    </row>
    <row r="215" spans="2:11" s="812" customFormat="1" x14ac:dyDescent="0.25">
      <c r="B215" s="705" t="s">
        <v>739</v>
      </c>
      <c r="C215" s="706">
        <v>3.44</v>
      </c>
      <c r="D215" s="817"/>
      <c r="E215" s="708">
        <f t="shared" si="26"/>
        <v>0</v>
      </c>
      <c r="F215" s="706">
        <v>4.3</v>
      </c>
      <c r="G215" s="708">
        <f t="shared" si="25"/>
        <v>0</v>
      </c>
      <c r="H215" s="813"/>
      <c r="I215" s="813"/>
      <c r="J215" s="813"/>
      <c r="K215" s="813"/>
    </row>
    <row r="216" spans="2:11" x14ac:dyDescent="0.25">
      <c r="B216" s="705" t="s">
        <v>686</v>
      </c>
      <c r="C216" s="259">
        <v>3.44</v>
      </c>
      <c r="D216" s="260"/>
      <c r="E216" s="261">
        <f t="shared" si="26"/>
        <v>0</v>
      </c>
      <c r="F216" s="259">
        <v>4.3</v>
      </c>
      <c r="G216" s="261">
        <f t="shared" si="25"/>
        <v>0</v>
      </c>
    </row>
    <row r="217" spans="2:11" s="812" customFormat="1" x14ac:dyDescent="0.25">
      <c r="B217" s="705" t="s">
        <v>674</v>
      </c>
      <c r="C217" s="706">
        <v>3.2</v>
      </c>
      <c r="D217" s="707"/>
      <c r="E217" s="708">
        <f t="shared" si="26"/>
        <v>0</v>
      </c>
      <c r="F217" s="706">
        <v>4</v>
      </c>
      <c r="G217" s="708">
        <f t="shared" si="25"/>
        <v>0</v>
      </c>
      <c r="H217" s="813"/>
      <c r="I217" s="813"/>
      <c r="J217" s="813"/>
      <c r="K217" s="813"/>
    </row>
    <row r="218" spans="2:11" s="812" customFormat="1" x14ac:dyDescent="0.25">
      <c r="B218" s="705" t="s">
        <v>701</v>
      </c>
      <c r="C218" s="706">
        <v>3.2</v>
      </c>
      <c r="D218" s="707"/>
      <c r="E218" s="708">
        <f t="shared" si="26"/>
        <v>0</v>
      </c>
      <c r="F218" s="706">
        <v>4</v>
      </c>
      <c r="G218" s="708">
        <f t="shared" si="25"/>
        <v>0</v>
      </c>
      <c r="H218" s="813"/>
      <c r="I218" s="813"/>
      <c r="J218" s="813"/>
      <c r="K218" s="813"/>
    </row>
    <row r="219" spans="2:11" x14ac:dyDescent="0.25">
      <c r="B219" s="705" t="s">
        <v>404</v>
      </c>
      <c r="C219" s="706">
        <v>2.8</v>
      </c>
      <c r="D219" s="707"/>
      <c r="E219" s="708">
        <f t="shared" si="26"/>
        <v>0</v>
      </c>
      <c r="F219" s="706">
        <v>3.5</v>
      </c>
      <c r="G219" s="261">
        <f t="shared" si="25"/>
        <v>0</v>
      </c>
    </row>
    <row r="220" spans="2:11" x14ac:dyDescent="0.25">
      <c r="B220" s="705" t="s">
        <v>736</v>
      </c>
      <c r="C220" s="706">
        <v>3.6</v>
      </c>
      <c r="D220" s="707"/>
      <c r="E220" s="708">
        <f t="shared" si="26"/>
        <v>0</v>
      </c>
      <c r="F220" s="706">
        <v>4.5</v>
      </c>
      <c r="G220" s="261">
        <f t="shared" si="25"/>
        <v>0</v>
      </c>
    </row>
    <row r="221" spans="2:11" x14ac:dyDescent="0.25">
      <c r="B221" s="667" t="s">
        <v>586</v>
      </c>
      <c r="C221" s="706">
        <v>4</v>
      </c>
      <c r="D221" s="707"/>
      <c r="E221" s="708">
        <f t="shared" si="24"/>
        <v>0</v>
      </c>
      <c r="F221" s="706">
        <v>5</v>
      </c>
      <c r="G221" s="261">
        <f t="shared" ref="G221:G256" si="27">D221*F221</f>
        <v>0</v>
      </c>
    </row>
    <row r="222" spans="2:11" s="812" customFormat="1" x14ac:dyDescent="0.25">
      <c r="B222" s="705" t="s">
        <v>588</v>
      </c>
      <c r="C222" s="706">
        <v>2</v>
      </c>
      <c r="D222" s="707"/>
      <c r="E222" s="708">
        <f>C222*D222</f>
        <v>0</v>
      </c>
      <c r="F222" s="706">
        <v>2.5</v>
      </c>
      <c r="G222" s="708">
        <f>D222*F222</f>
        <v>0</v>
      </c>
      <c r="H222" s="813"/>
      <c r="I222" s="813"/>
      <c r="J222" s="813"/>
      <c r="K222" s="813"/>
    </row>
    <row r="223" spans="2:11" s="812" customFormat="1" x14ac:dyDescent="0.25">
      <c r="B223" s="705" t="s">
        <v>578</v>
      </c>
      <c r="C223" s="706">
        <v>2.08</v>
      </c>
      <c r="D223" s="817"/>
      <c r="E223" s="708">
        <f>C223*D223</f>
        <v>0</v>
      </c>
      <c r="F223" s="706">
        <v>2.6</v>
      </c>
      <c r="G223" s="708">
        <f>D223*F223</f>
        <v>0</v>
      </c>
      <c r="H223" s="813"/>
      <c r="I223" s="813"/>
      <c r="J223" s="813"/>
      <c r="K223" s="813"/>
    </row>
    <row r="224" spans="2:11" x14ac:dyDescent="0.25">
      <c r="B224" s="705" t="s">
        <v>735</v>
      </c>
      <c r="C224" s="259">
        <v>2.08</v>
      </c>
      <c r="D224" s="260"/>
      <c r="E224" s="261">
        <f>C224*D224</f>
        <v>0</v>
      </c>
      <c r="F224" s="259">
        <v>2.6</v>
      </c>
      <c r="G224" s="261">
        <f>D224*F224</f>
        <v>0</v>
      </c>
    </row>
    <row r="225" spans="2:11" x14ac:dyDescent="0.25">
      <c r="B225" s="705" t="s">
        <v>737</v>
      </c>
      <c r="C225" s="259">
        <v>2.08</v>
      </c>
      <c r="D225" s="260"/>
      <c r="E225" s="261">
        <f>C225*D225</f>
        <v>0</v>
      </c>
      <c r="F225" s="259">
        <v>2.6</v>
      </c>
      <c r="G225" s="261">
        <f>D225*F225</f>
        <v>0</v>
      </c>
    </row>
    <row r="226" spans="2:11" x14ac:dyDescent="0.25">
      <c r="B226" s="667" t="s">
        <v>477</v>
      </c>
      <c r="C226" s="259">
        <v>4</v>
      </c>
      <c r="D226" s="260"/>
      <c r="E226" s="261">
        <f>C226*D226</f>
        <v>0</v>
      </c>
      <c r="F226" s="259">
        <v>5</v>
      </c>
      <c r="G226" s="261">
        <f>D226*F226</f>
        <v>0</v>
      </c>
    </row>
    <row r="227" spans="2:11" s="812" customFormat="1" x14ac:dyDescent="0.25">
      <c r="B227" s="705" t="s">
        <v>282</v>
      </c>
      <c r="C227" s="706">
        <v>5.44</v>
      </c>
      <c r="D227" s="817"/>
      <c r="E227" s="708">
        <f t="shared" ref="E227:E234" si="28">C227*D227</f>
        <v>0</v>
      </c>
      <c r="F227" s="706">
        <v>6.8</v>
      </c>
      <c r="G227" s="708">
        <f t="shared" ref="G227:G234" si="29">D227*F227</f>
        <v>0</v>
      </c>
      <c r="H227" s="813"/>
      <c r="I227" s="813"/>
      <c r="J227" s="813"/>
      <c r="K227" s="813"/>
    </row>
    <row r="228" spans="2:11" s="812" customFormat="1" x14ac:dyDescent="0.25">
      <c r="B228" s="705" t="s">
        <v>587</v>
      </c>
      <c r="C228" s="706">
        <v>31.2</v>
      </c>
      <c r="D228" s="817"/>
      <c r="E228" s="708">
        <f t="shared" si="28"/>
        <v>0</v>
      </c>
      <c r="F228" s="706">
        <v>39</v>
      </c>
      <c r="G228" s="708">
        <f t="shared" si="29"/>
        <v>0</v>
      </c>
      <c r="H228" s="813"/>
      <c r="I228" s="813"/>
      <c r="J228" s="813"/>
      <c r="K228" s="813"/>
    </row>
    <row r="229" spans="2:11" x14ac:dyDescent="0.25">
      <c r="B229" s="667" t="s">
        <v>475</v>
      </c>
      <c r="C229" s="259">
        <v>3.44</v>
      </c>
      <c r="D229" s="260"/>
      <c r="E229" s="261">
        <f t="shared" si="28"/>
        <v>0</v>
      </c>
      <c r="F229" s="259">
        <v>4.3</v>
      </c>
      <c r="G229" s="261">
        <f t="shared" si="29"/>
        <v>0</v>
      </c>
    </row>
    <row r="230" spans="2:11" x14ac:dyDescent="0.25">
      <c r="B230" s="705" t="s">
        <v>476</v>
      </c>
      <c r="C230" s="259">
        <v>3.44</v>
      </c>
      <c r="D230" s="260"/>
      <c r="E230" s="261">
        <f t="shared" si="28"/>
        <v>0</v>
      </c>
      <c r="F230" s="259">
        <v>4.3</v>
      </c>
      <c r="G230" s="261">
        <f t="shared" si="29"/>
        <v>0</v>
      </c>
    </row>
    <row r="231" spans="2:11" x14ac:dyDescent="0.25">
      <c r="B231" s="705" t="s">
        <v>688</v>
      </c>
      <c r="C231" s="259">
        <v>1.8</v>
      </c>
      <c r="D231" s="260"/>
      <c r="E231" s="261">
        <f t="shared" si="28"/>
        <v>0</v>
      </c>
      <c r="F231" s="259">
        <v>2.25</v>
      </c>
      <c r="G231" s="261">
        <f t="shared" si="29"/>
        <v>0</v>
      </c>
    </row>
    <row r="232" spans="2:11" x14ac:dyDescent="0.25">
      <c r="B232" s="705" t="s">
        <v>702</v>
      </c>
      <c r="C232" s="259">
        <v>2.8</v>
      </c>
      <c r="D232" s="260"/>
      <c r="E232" s="261">
        <f t="shared" si="28"/>
        <v>0</v>
      </c>
      <c r="F232" s="259">
        <v>3.5</v>
      </c>
      <c r="G232" s="261">
        <f t="shared" si="29"/>
        <v>0</v>
      </c>
    </row>
    <row r="233" spans="2:11" x14ac:dyDescent="0.25">
      <c r="B233" s="705" t="s">
        <v>696</v>
      </c>
      <c r="C233" s="259">
        <v>2.8</v>
      </c>
      <c r="D233" s="260"/>
      <c r="E233" s="261">
        <f t="shared" si="28"/>
        <v>0</v>
      </c>
      <c r="F233" s="259">
        <v>3.5</v>
      </c>
      <c r="G233" s="261">
        <f t="shared" si="29"/>
        <v>0</v>
      </c>
    </row>
    <row r="234" spans="2:11" x14ac:dyDescent="0.25">
      <c r="B234" s="705" t="s">
        <v>762</v>
      </c>
      <c r="C234" s="259">
        <v>2.67</v>
      </c>
      <c r="D234" s="260"/>
      <c r="E234" s="261">
        <f t="shared" si="28"/>
        <v>0</v>
      </c>
      <c r="F234" s="259">
        <v>2.8035000000000001</v>
      </c>
      <c r="G234" s="261">
        <f t="shared" si="29"/>
        <v>0</v>
      </c>
    </row>
    <row r="235" spans="2:11" x14ac:dyDescent="0.25">
      <c r="B235" s="705" t="s">
        <v>428</v>
      </c>
      <c r="C235" s="706">
        <v>3.44</v>
      </c>
      <c r="D235" s="707"/>
      <c r="E235" s="708">
        <f t="shared" si="24"/>
        <v>0</v>
      </c>
      <c r="F235" s="706">
        <v>4.3</v>
      </c>
      <c r="G235" s="261">
        <f t="shared" si="27"/>
        <v>0</v>
      </c>
    </row>
    <row r="236" spans="2:11" x14ac:dyDescent="0.25">
      <c r="B236" s="705" t="s">
        <v>472</v>
      </c>
      <c r="C236" s="259">
        <v>2.8</v>
      </c>
      <c r="D236" s="260"/>
      <c r="E236" s="261">
        <f t="shared" si="24"/>
        <v>0</v>
      </c>
      <c r="F236" s="259">
        <v>3.5</v>
      </c>
      <c r="G236" s="261">
        <f t="shared" si="27"/>
        <v>0</v>
      </c>
    </row>
    <row r="237" spans="2:11" x14ac:dyDescent="0.25">
      <c r="B237" s="705" t="s">
        <v>238</v>
      </c>
      <c r="C237" s="259">
        <v>2.08</v>
      </c>
      <c r="D237" s="260"/>
      <c r="E237" s="261">
        <f t="shared" si="24"/>
        <v>0</v>
      </c>
      <c r="F237" s="259">
        <v>2.6</v>
      </c>
      <c r="G237" s="261">
        <f t="shared" si="27"/>
        <v>0</v>
      </c>
    </row>
    <row r="238" spans="2:11" x14ac:dyDescent="0.25">
      <c r="B238" s="705" t="s">
        <v>474</v>
      </c>
      <c r="C238" s="259">
        <v>2.93</v>
      </c>
      <c r="D238" s="260"/>
      <c r="E238" s="261">
        <f t="shared" si="24"/>
        <v>0</v>
      </c>
      <c r="F238" s="259">
        <v>3.6625000000000001</v>
      </c>
      <c r="G238" s="261">
        <f t="shared" si="27"/>
        <v>0</v>
      </c>
    </row>
    <row r="239" spans="2:11" x14ac:dyDescent="0.25">
      <c r="B239" s="705" t="s">
        <v>584</v>
      </c>
      <c r="C239" s="259">
        <v>2.4</v>
      </c>
      <c r="D239" s="260"/>
      <c r="E239" s="261">
        <f t="shared" si="24"/>
        <v>0</v>
      </c>
      <c r="F239" s="259">
        <v>3</v>
      </c>
      <c r="G239" s="261">
        <f t="shared" si="27"/>
        <v>0</v>
      </c>
    </row>
    <row r="240" spans="2:11" x14ac:dyDescent="0.25">
      <c r="B240" s="705" t="s">
        <v>583</v>
      </c>
      <c r="C240" s="259">
        <v>3.2</v>
      </c>
      <c r="D240" s="260"/>
      <c r="E240" s="261">
        <f t="shared" si="24"/>
        <v>0</v>
      </c>
      <c r="F240" s="259">
        <v>4</v>
      </c>
      <c r="G240" s="261">
        <f t="shared" si="27"/>
        <v>0</v>
      </c>
    </row>
    <row r="241" spans="2:11" x14ac:dyDescent="0.25">
      <c r="B241" s="667" t="s">
        <v>475</v>
      </c>
      <c r="C241" s="259">
        <v>3.44</v>
      </c>
      <c r="D241" s="260"/>
      <c r="E241" s="261">
        <f>C241*D241</f>
        <v>0</v>
      </c>
      <c r="F241" s="259">
        <v>4.3</v>
      </c>
      <c r="G241" s="261">
        <f>D241*F241</f>
        <v>0</v>
      </c>
    </row>
    <row r="242" spans="2:11" x14ac:dyDescent="0.25">
      <c r="B242" s="705" t="s">
        <v>476</v>
      </c>
      <c r="C242" s="259">
        <v>3.44</v>
      </c>
      <c r="D242" s="260"/>
      <c r="E242" s="261">
        <f>C242*D242</f>
        <v>0</v>
      </c>
      <c r="F242" s="259">
        <v>4.3</v>
      </c>
      <c r="G242" s="261">
        <f>D242*F242</f>
        <v>0</v>
      </c>
    </row>
    <row r="243" spans="2:11" x14ac:dyDescent="0.25">
      <c r="B243" s="667" t="s">
        <v>738</v>
      </c>
      <c r="C243" s="259">
        <v>2.67</v>
      </c>
      <c r="D243" s="260"/>
      <c r="E243" s="261">
        <f t="shared" si="24"/>
        <v>0</v>
      </c>
      <c r="F243" s="259">
        <v>2.8</v>
      </c>
      <c r="G243" s="261">
        <f t="shared" si="27"/>
        <v>0</v>
      </c>
    </row>
    <row r="244" spans="2:11" x14ac:dyDescent="0.25">
      <c r="B244" s="667" t="s">
        <v>477</v>
      </c>
      <c r="C244" s="259">
        <v>3.6</v>
      </c>
      <c r="D244" s="260"/>
      <c r="E244" s="261">
        <f t="shared" si="24"/>
        <v>0</v>
      </c>
      <c r="F244" s="259">
        <v>4.5</v>
      </c>
      <c r="G244" s="261">
        <f t="shared" si="27"/>
        <v>0</v>
      </c>
    </row>
    <row r="245" spans="2:11" x14ac:dyDescent="0.25">
      <c r="B245" s="667" t="s">
        <v>596</v>
      </c>
      <c r="C245" s="259">
        <v>2.4</v>
      </c>
      <c r="D245" s="260"/>
      <c r="E245" s="261">
        <f t="shared" si="24"/>
        <v>0</v>
      </c>
      <c r="F245" s="259">
        <v>3</v>
      </c>
      <c r="G245" s="261">
        <f t="shared" si="27"/>
        <v>0</v>
      </c>
    </row>
    <row r="246" spans="2:11" x14ac:dyDescent="0.25">
      <c r="B246" s="705" t="s">
        <v>478</v>
      </c>
      <c r="C246" s="259">
        <v>2.08</v>
      </c>
      <c r="D246" s="260"/>
      <c r="E246" s="261">
        <f t="shared" si="24"/>
        <v>0</v>
      </c>
      <c r="F246" s="259">
        <v>2.6</v>
      </c>
      <c r="G246" s="261">
        <f t="shared" si="27"/>
        <v>0</v>
      </c>
    </row>
    <row r="247" spans="2:11" x14ac:dyDescent="0.25">
      <c r="B247" s="705" t="s">
        <v>479</v>
      </c>
      <c r="C247" s="259">
        <v>1.2</v>
      </c>
      <c r="D247" s="260"/>
      <c r="E247" s="261">
        <f t="shared" si="24"/>
        <v>0</v>
      </c>
      <c r="F247" s="259">
        <v>1.25</v>
      </c>
      <c r="G247" s="261">
        <f t="shared" si="27"/>
        <v>0</v>
      </c>
    </row>
    <row r="248" spans="2:11" x14ac:dyDescent="0.25">
      <c r="B248" s="705" t="s">
        <v>480</v>
      </c>
      <c r="C248" s="259">
        <v>0.8</v>
      </c>
      <c r="D248" s="260"/>
      <c r="E248" s="261">
        <f t="shared" si="24"/>
        <v>0</v>
      </c>
      <c r="F248" s="259">
        <v>1</v>
      </c>
      <c r="G248" s="261">
        <f t="shared" si="27"/>
        <v>0</v>
      </c>
    </row>
    <row r="249" spans="2:11" x14ac:dyDescent="0.25">
      <c r="B249" s="705" t="s">
        <v>597</v>
      </c>
      <c r="C249" s="259">
        <v>2.8</v>
      </c>
      <c r="D249" s="260"/>
      <c r="E249" s="261">
        <f t="shared" si="24"/>
        <v>0</v>
      </c>
      <c r="F249" s="259">
        <v>3.5</v>
      </c>
      <c r="G249" s="261">
        <f t="shared" si="27"/>
        <v>0</v>
      </c>
    </row>
    <row r="250" spans="2:11" s="812" customFormat="1" x14ac:dyDescent="0.25">
      <c r="B250" s="705" t="s">
        <v>559</v>
      </c>
      <c r="C250" s="706">
        <v>3.7</v>
      </c>
      <c r="D250" s="707"/>
      <c r="E250" s="708">
        <f t="shared" si="24"/>
        <v>0</v>
      </c>
      <c r="F250" s="706">
        <v>3.8849999999999998</v>
      </c>
      <c r="G250" s="261">
        <f t="shared" si="27"/>
        <v>0</v>
      </c>
      <c r="H250" s="813"/>
      <c r="I250" s="813"/>
      <c r="J250" s="813"/>
      <c r="K250" s="813"/>
    </row>
    <row r="251" spans="2:11" s="812" customFormat="1" x14ac:dyDescent="0.25">
      <c r="B251" s="705" t="s">
        <v>585</v>
      </c>
      <c r="C251" s="706">
        <v>2.8</v>
      </c>
      <c r="D251" s="707"/>
      <c r="E251" s="708">
        <f>C251*D251</f>
        <v>0</v>
      </c>
      <c r="F251" s="706">
        <v>3.5</v>
      </c>
      <c r="G251" s="708">
        <f>D251*F251</f>
        <v>0</v>
      </c>
      <c r="H251" s="813"/>
      <c r="I251" s="813"/>
      <c r="J251" s="813"/>
      <c r="K251" s="813"/>
    </row>
    <row r="252" spans="2:11" s="812" customFormat="1" x14ac:dyDescent="0.25">
      <c r="B252" s="705" t="s">
        <v>473</v>
      </c>
      <c r="C252" s="706">
        <v>2.6</v>
      </c>
      <c r="D252" s="817"/>
      <c r="E252" s="708">
        <f t="shared" si="24"/>
        <v>0</v>
      </c>
      <c r="F252" s="706">
        <v>3.25</v>
      </c>
      <c r="G252" s="708">
        <f t="shared" si="27"/>
        <v>0</v>
      </c>
      <c r="H252" s="813"/>
      <c r="I252" s="813"/>
      <c r="J252" s="813"/>
      <c r="K252" s="813"/>
    </row>
    <row r="253" spans="2:11" s="812" customFormat="1" x14ac:dyDescent="0.25">
      <c r="B253" s="705" t="s">
        <v>595</v>
      </c>
      <c r="C253" s="706">
        <v>3.6</v>
      </c>
      <c r="D253" s="817"/>
      <c r="E253" s="708">
        <f t="shared" si="24"/>
        <v>0</v>
      </c>
      <c r="F253" s="706">
        <v>4.5</v>
      </c>
      <c r="G253" s="708">
        <f t="shared" si="27"/>
        <v>0</v>
      </c>
      <c r="H253" s="813"/>
      <c r="I253" s="813"/>
      <c r="J253" s="813"/>
      <c r="K253" s="813"/>
    </row>
    <row r="254" spans="2:11" s="812" customFormat="1" x14ac:dyDescent="0.25">
      <c r="B254" s="705" t="s">
        <v>432</v>
      </c>
      <c r="C254" s="706">
        <v>3.84</v>
      </c>
      <c r="D254" s="817"/>
      <c r="E254" s="708">
        <f t="shared" si="24"/>
        <v>0</v>
      </c>
      <c r="F254" s="706">
        <v>4.8</v>
      </c>
      <c r="G254" s="708">
        <f t="shared" si="27"/>
        <v>0</v>
      </c>
      <c r="H254" s="813"/>
      <c r="I254" s="813"/>
      <c r="J254" s="813"/>
      <c r="K254" s="813"/>
    </row>
    <row r="255" spans="2:11" s="812" customFormat="1" x14ac:dyDescent="0.25">
      <c r="B255" s="705" t="s">
        <v>623</v>
      </c>
      <c r="C255" s="706">
        <v>32.72</v>
      </c>
      <c r="D255" s="817"/>
      <c r="E255" s="708">
        <f t="shared" si="24"/>
        <v>0</v>
      </c>
      <c r="F255" s="706">
        <v>40.9</v>
      </c>
      <c r="G255" s="708">
        <f t="shared" si="27"/>
        <v>0</v>
      </c>
      <c r="H255" s="813"/>
      <c r="I255" s="813"/>
      <c r="J255" s="813"/>
      <c r="K255" s="813"/>
    </row>
    <row r="256" spans="2:11" x14ac:dyDescent="0.25">
      <c r="B256" s="667" t="s">
        <v>754</v>
      </c>
      <c r="C256" s="259">
        <v>9.56</v>
      </c>
      <c r="D256" s="260"/>
      <c r="E256" s="261">
        <f t="shared" si="24"/>
        <v>0</v>
      </c>
      <c r="F256" s="259">
        <v>10.8028</v>
      </c>
      <c r="G256" s="261">
        <f t="shared" si="27"/>
        <v>0</v>
      </c>
    </row>
    <row r="257" spans="2:11" ht="15.75" thickBot="1" x14ac:dyDescent="0.3">
      <c r="B257" s="710" t="s">
        <v>422</v>
      </c>
      <c r="C257" s="711"/>
      <c r="D257" s="712"/>
      <c r="E257" s="1003"/>
      <c r="F257" s="984"/>
      <c r="G257" s="1003">
        <v>6.69</v>
      </c>
      <c r="H257" s="121"/>
      <c r="I257" s="121"/>
      <c r="J257" s="121"/>
      <c r="K257" s="121"/>
    </row>
    <row r="258" spans="2:11" ht="16.5" thickBot="1" x14ac:dyDescent="0.3">
      <c r="B258" s="308"/>
      <c r="C258" s="1056" t="s">
        <v>244</v>
      </c>
      <c r="D258" s="1057"/>
      <c r="E258" s="317">
        <f>SUM(E210:E257)</f>
        <v>0</v>
      </c>
      <c r="G258" s="317">
        <f>SUM(G210:G257)</f>
        <v>6.69</v>
      </c>
      <c r="H258" s="121"/>
      <c r="I258" s="121"/>
      <c r="J258" s="121"/>
      <c r="K258" s="121"/>
    </row>
    <row r="259" spans="2:11" ht="15.75" thickBot="1" x14ac:dyDescent="0.3"/>
    <row r="260" spans="2:11" ht="16.5" thickBot="1" x14ac:dyDescent="0.3">
      <c r="B260" s="482" t="s">
        <v>569</v>
      </c>
      <c r="C260" s="483">
        <v>322247</v>
      </c>
      <c r="D260" s="316"/>
      <c r="E260" s="316"/>
    </row>
    <row r="261" spans="2:11" x14ac:dyDescent="0.25">
      <c r="B261" s="249"/>
      <c r="C261" s="250" t="s">
        <v>100</v>
      </c>
      <c r="D261" s="251"/>
      <c r="E261" s="252" t="s">
        <v>102</v>
      </c>
    </row>
    <row r="262" spans="2:11" ht="15.75" thickBot="1" x14ac:dyDescent="0.3">
      <c r="B262" s="253" t="s">
        <v>228</v>
      </c>
      <c r="C262" s="253" t="s">
        <v>188</v>
      </c>
      <c r="D262" s="253" t="s">
        <v>101</v>
      </c>
      <c r="E262" s="253" t="s">
        <v>188</v>
      </c>
    </row>
    <row r="263" spans="2:11" x14ac:dyDescent="0.25">
      <c r="B263" s="855" t="s">
        <v>570</v>
      </c>
      <c r="C263" s="255">
        <v>7</v>
      </c>
      <c r="D263" s="853"/>
      <c r="E263" s="273">
        <f t="shared" ref="E263:E271" si="30">C263*D263</f>
        <v>0</v>
      </c>
      <c r="H263" s="121"/>
      <c r="I263" s="121"/>
      <c r="J263" s="121"/>
      <c r="K263" s="121"/>
    </row>
    <row r="264" spans="2:11" x14ac:dyDescent="0.25">
      <c r="B264" s="274" t="s">
        <v>571</v>
      </c>
      <c r="C264" s="259">
        <v>7.4503082310000002</v>
      </c>
      <c r="D264" s="854"/>
      <c r="E264" s="276">
        <f t="shared" si="30"/>
        <v>0</v>
      </c>
      <c r="H264" s="121"/>
      <c r="I264" s="121"/>
      <c r="J264" s="121"/>
      <c r="K264" s="121"/>
    </row>
    <row r="265" spans="2:11" x14ac:dyDescent="0.25">
      <c r="B265" s="274" t="s">
        <v>700</v>
      </c>
      <c r="C265" s="259">
        <v>18</v>
      </c>
      <c r="D265" s="680"/>
      <c r="E265" s="276">
        <f t="shared" si="30"/>
        <v>0</v>
      </c>
      <c r="H265" s="121"/>
      <c r="I265" s="121"/>
      <c r="J265" s="121"/>
      <c r="K265" s="121"/>
    </row>
    <row r="266" spans="2:11" x14ac:dyDescent="0.25">
      <c r="B266" s="274" t="s">
        <v>582</v>
      </c>
      <c r="C266" s="259">
        <v>11.9</v>
      </c>
      <c r="D266" s="278"/>
      <c r="E266" s="276">
        <f t="shared" si="30"/>
        <v>0</v>
      </c>
      <c r="H266" s="121"/>
      <c r="I266" s="121"/>
      <c r="J266" s="121"/>
      <c r="K266" s="121"/>
    </row>
    <row r="267" spans="2:11" x14ac:dyDescent="0.25">
      <c r="B267" s="274" t="s">
        <v>603</v>
      </c>
      <c r="C267" s="259">
        <v>30</v>
      </c>
      <c r="D267" s="260"/>
      <c r="E267" s="276">
        <f t="shared" si="30"/>
        <v>0</v>
      </c>
      <c r="H267" s="121"/>
      <c r="I267" s="121"/>
      <c r="J267" s="121"/>
      <c r="K267" s="121"/>
    </row>
    <row r="268" spans="2:11" x14ac:dyDescent="0.25">
      <c r="B268" s="705" t="s">
        <v>763</v>
      </c>
      <c r="C268" s="259">
        <v>15.95</v>
      </c>
      <c r="D268" s="278"/>
      <c r="E268" s="276">
        <f t="shared" si="30"/>
        <v>0</v>
      </c>
      <c r="H268" s="121"/>
      <c r="I268" s="121"/>
      <c r="J268" s="121"/>
      <c r="K268" s="121"/>
    </row>
    <row r="269" spans="2:11" x14ac:dyDescent="0.25">
      <c r="B269" s="274" t="s">
        <v>479</v>
      </c>
      <c r="C269" s="259">
        <v>7</v>
      </c>
      <c r="D269" s="278"/>
      <c r="E269" s="276">
        <f t="shared" si="30"/>
        <v>0</v>
      </c>
      <c r="H269" s="121"/>
      <c r="I269" s="121"/>
      <c r="J269" s="121"/>
      <c r="K269" s="121"/>
    </row>
    <row r="270" spans="2:11" x14ac:dyDescent="0.25">
      <c r="B270" s="274" t="s">
        <v>292</v>
      </c>
      <c r="C270" s="259">
        <v>7.3</v>
      </c>
      <c r="D270" s="278"/>
      <c r="E270" s="276">
        <f t="shared" si="30"/>
        <v>0</v>
      </c>
      <c r="H270" s="121"/>
      <c r="I270" s="121"/>
      <c r="J270" s="121"/>
      <c r="K270" s="121"/>
    </row>
    <row r="271" spans="2:11" x14ac:dyDescent="0.25">
      <c r="B271" s="274" t="s">
        <v>699</v>
      </c>
      <c r="C271" s="259">
        <v>30</v>
      </c>
      <c r="D271" s="260"/>
      <c r="E271" s="276">
        <f t="shared" si="30"/>
        <v>0</v>
      </c>
      <c r="H271" s="121"/>
      <c r="I271" s="121"/>
      <c r="J271" s="121"/>
      <c r="K271" s="121"/>
    </row>
    <row r="272" spans="2:11" ht="15.75" thickBot="1" x14ac:dyDescent="0.3">
      <c r="B272" s="710" t="s">
        <v>422</v>
      </c>
      <c r="C272" s="711"/>
      <c r="D272" s="712"/>
      <c r="E272" s="856"/>
      <c r="H272" s="121"/>
      <c r="I272" s="121"/>
      <c r="J272" s="121"/>
      <c r="K272" s="121"/>
    </row>
    <row r="273" spans="2:11" ht="16.5" thickBot="1" x14ac:dyDescent="0.3">
      <c r="B273" s="308"/>
      <c r="C273" s="1056" t="s">
        <v>244</v>
      </c>
      <c r="D273" s="1057"/>
      <c r="E273" s="317">
        <f>SUM(E263:E272)</f>
        <v>0</v>
      </c>
      <c r="H273" s="121"/>
      <c r="I273" s="121"/>
      <c r="J273" s="121"/>
      <c r="K273" s="121"/>
    </row>
    <row r="274" spans="2:11" ht="16.5" thickBot="1" x14ac:dyDescent="0.3">
      <c r="B274" s="311"/>
      <c r="C274" s="1058" t="s">
        <v>624</v>
      </c>
      <c r="D274" s="1059"/>
      <c r="E274" s="312">
        <f>E273*0.13</f>
        <v>0</v>
      </c>
      <c r="H274" s="121"/>
      <c r="I274" s="121"/>
      <c r="J274" s="121"/>
      <c r="K274" s="121"/>
    </row>
    <row r="275" spans="2:11" ht="16.5" thickBot="1" x14ac:dyDescent="0.3">
      <c r="B275" s="311"/>
      <c r="C275" s="1058" t="s">
        <v>304</v>
      </c>
      <c r="D275" s="1059"/>
      <c r="E275" s="315">
        <f>E273+E274</f>
        <v>0</v>
      </c>
      <c r="H275" s="121"/>
      <c r="I275" s="121"/>
      <c r="J275" s="121"/>
      <c r="K275" s="121"/>
    </row>
    <row r="276" spans="2:11" ht="15.75" thickBot="1" x14ac:dyDescent="0.3"/>
    <row r="277" spans="2:11" ht="16.5" thickBot="1" x14ac:dyDescent="0.3">
      <c r="B277" s="482" t="s">
        <v>618</v>
      </c>
      <c r="C277" s="483">
        <v>322248</v>
      </c>
      <c r="D277" s="316"/>
      <c r="E277" s="316"/>
    </row>
    <row r="278" spans="2:11" x14ac:dyDescent="0.25">
      <c r="B278" s="249"/>
      <c r="C278" s="250" t="s">
        <v>100</v>
      </c>
      <c r="D278" s="251"/>
      <c r="E278" s="252" t="s">
        <v>102</v>
      </c>
    </row>
    <row r="279" spans="2:11" ht="15.75" thickBot="1" x14ac:dyDescent="0.3">
      <c r="B279" s="253" t="s">
        <v>228</v>
      </c>
      <c r="C279" s="253" t="s">
        <v>188</v>
      </c>
      <c r="D279" s="253" t="s">
        <v>101</v>
      </c>
      <c r="E279" s="253" t="s">
        <v>188</v>
      </c>
    </row>
    <row r="280" spans="2:11" x14ac:dyDescent="0.25">
      <c r="B280" s="855" t="s">
        <v>619</v>
      </c>
      <c r="C280" s="255">
        <v>60</v>
      </c>
      <c r="D280" s="853"/>
      <c r="E280" s="273">
        <f>C280*D280</f>
        <v>0</v>
      </c>
    </row>
    <row r="281" spans="2:11" x14ac:dyDescent="0.25">
      <c r="B281" s="274"/>
      <c r="C281" s="259"/>
      <c r="D281" s="260"/>
      <c r="E281" s="276">
        <f>C281*D281</f>
        <v>0</v>
      </c>
    </row>
    <row r="282" spans="2:11" x14ac:dyDescent="0.25">
      <c r="B282" s="667"/>
      <c r="C282" s="259"/>
      <c r="D282" s="260"/>
      <c r="E282" s="276">
        <f>C282*D282</f>
        <v>0</v>
      </c>
    </row>
    <row r="283" spans="2:11" ht="15.75" thickBot="1" x14ac:dyDescent="0.3">
      <c r="B283" s="710" t="s">
        <v>422</v>
      </c>
      <c r="C283" s="711"/>
      <c r="D283" s="712"/>
      <c r="E283" s="856">
        <v>0</v>
      </c>
    </row>
    <row r="284" spans="2:11" ht="16.5" thickBot="1" x14ac:dyDescent="0.3">
      <c r="B284" s="308"/>
      <c r="C284" s="1056" t="s">
        <v>244</v>
      </c>
      <c r="D284" s="1057"/>
      <c r="E284" s="317">
        <f>SUM(E280:E283)</f>
        <v>0</v>
      </c>
    </row>
    <row r="285" spans="2:11" ht="16.5" thickBot="1" x14ac:dyDescent="0.3">
      <c r="B285" s="311"/>
      <c r="C285" s="1058" t="s">
        <v>624</v>
      </c>
      <c r="D285" s="1059"/>
      <c r="E285" s="312">
        <v>0</v>
      </c>
    </row>
    <row r="286" spans="2:11" ht="16.5" thickBot="1" x14ac:dyDescent="0.3">
      <c r="B286" s="311"/>
      <c r="C286" s="1058" t="s">
        <v>304</v>
      </c>
      <c r="D286" s="1059"/>
      <c r="E286" s="315">
        <f>E284+E285</f>
        <v>0</v>
      </c>
    </row>
  </sheetData>
  <mergeCells count="22">
    <mergeCell ref="C258:D258"/>
    <mergeCell ref="C111:D111"/>
    <mergeCell ref="C72:D72"/>
    <mergeCell ref="C73:D73"/>
    <mergeCell ref="C74:D74"/>
    <mergeCell ref="C109:D109"/>
    <mergeCell ref="C110:D110"/>
    <mergeCell ref="C163:D163"/>
    <mergeCell ref="C203:D203"/>
    <mergeCell ref="C204:D204"/>
    <mergeCell ref="C205:D205"/>
    <mergeCell ref="C127:D127"/>
    <mergeCell ref="C128:D128"/>
    <mergeCell ref="C129:D129"/>
    <mergeCell ref="C161:D161"/>
    <mergeCell ref="C162:D162"/>
    <mergeCell ref="C284:D284"/>
    <mergeCell ref="C285:D285"/>
    <mergeCell ref="C286:D286"/>
    <mergeCell ref="C273:D273"/>
    <mergeCell ref="C274:D274"/>
    <mergeCell ref="C275:D275"/>
  </mergeCells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G1" sqref="G1"/>
    </sheetView>
  </sheetViews>
  <sheetFormatPr defaultRowHeight="15" x14ac:dyDescent="0.25"/>
  <cols>
    <col min="1" max="1" width="4.140625" style="121" customWidth="1"/>
    <col min="2" max="2" width="18.28515625" style="121" customWidth="1"/>
    <col min="3" max="3" width="9.7109375" style="121" customWidth="1"/>
    <col min="4" max="4" width="9.85546875" style="121" customWidth="1"/>
    <col min="5" max="5" width="14.140625" style="121" customWidth="1"/>
    <col min="6" max="7" width="12.85546875" style="121" customWidth="1"/>
    <col min="8" max="8" width="11.140625" style="121" customWidth="1"/>
    <col min="9" max="9" width="13.5703125" style="121" customWidth="1"/>
    <col min="10" max="10" width="11.5703125" style="121" customWidth="1"/>
    <col min="11" max="11" width="11.140625" style="121" customWidth="1"/>
    <col min="12" max="16384" width="9.140625" style="121"/>
  </cols>
  <sheetData>
    <row r="1" spans="1:13" ht="15.75" thickBot="1" x14ac:dyDescent="0.3"/>
    <row r="2" spans="1:13" ht="15.75" thickBot="1" x14ac:dyDescent="0.3">
      <c r="A2" s="1037" t="s">
        <v>216</v>
      </c>
      <c r="B2" s="1038"/>
      <c r="C2" s="1038"/>
      <c r="D2" s="1038"/>
      <c r="E2" s="1039"/>
      <c r="F2" s="1031" t="s">
        <v>186</v>
      </c>
      <c r="G2" s="1033"/>
      <c r="H2" s="215" t="s">
        <v>187</v>
      </c>
      <c r="I2" s="1022" t="s">
        <v>107</v>
      </c>
      <c r="J2" s="1023"/>
      <c r="L2" s="248"/>
      <c r="M2" s="248"/>
    </row>
    <row r="3" spans="1:13" s="180" customFormat="1" ht="17.25" customHeight="1" x14ac:dyDescent="0.25">
      <c r="A3" s="321" t="s">
        <v>0</v>
      </c>
      <c r="B3" s="322"/>
      <c r="C3" s="421" t="s">
        <v>2</v>
      </c>
      <c r="D3" s="1060" t="s">
        <v>43</v>
      </c>
      <c r="E3" s="1062" t="s">
        <v>46</v>
      </c>
      <c r="F3" s="151" t="s">
        <v>101</v>
      </c>
      <c r="G3" s="126" t="s">
        <v>102</v>
      </c>
      <c r="H3" s="126" t="s">
        <v>102</v>
      </c>
      <c r="I3" s="216" t="s">
        <v>104</v>
      </c>
      <c r="J3" s="217" t="s">
        <v>104</v>
      </c>
      <c r="L3" s="818"/>
      <c r="M3" s="818"/>
    </row>
    <row r="4" spans="1:13" s="180" customFormat="1" ht="21.75" customHeight="1" thickBot="1" x14ac:dyDescent="0.3">
      <c r="A4" s="323" t="s">
        <v>1</v>
      </c>
      <c r="B4" s="635" t="s">
        <v>396</v>
      </c>
      <c r="C4" s="422" t="s">
        <v>3</v>
      </c>
      <c r="D4" s="1061"/>
      <c r="E4" s="1063"/>
      <c r="F4" s="152" t="s">
        <v>76</v>
      </c>
      <c r="G4" s="132" t="s">
        <v>105</v>
      </c>
      <c r="H4" s="132" t="s">
        <v>105</v>
      </c>
      <c r="I4" s="218" t="s">
        <v>76</v>
      </c>
      <c r="J4" s="219" t="s">
        <v>105</v>
      </c>
      <c r="L4" s="818"/>
      <c r="M4" s="818"/>
    </row>
    <row r="5" spans="1:13" s="180" customFormat="1" x14ac:dyDescent="0.25">
      <c r="A5" s="424">
        <v>1</v>
      </c>
      <c r="B5" s="404" t="s">
        <v>77</v>
      </c>
      <c r="C5" s="425" t="s">
        <v>76</v>
      </c>
      <c r="D5" s="426">
        <v>3600</v>
      </c>
      <c r="E5" s="427"/>
      <c r="F5" s="220"/>
      <c r="G5" s="221"/>
      <c r="H5" s="221"/>
      <c r="I5" s="222">
        <f>D5-F5</f>
        <v>3600</v>
      </c>
      <c r="J5" s="223"/>
      <c r="L5" s="818"/>
      <c r="M5" s="819"/>
    </row>
    <row r="6" spans="1:13" s="180" customFormat="1" x14ac:dyDescent="0.25">
      <c r="A6" s="428">
        <v>2</v>
      </c>
      <c r="B6" s="429" t="s">
        <v>78</v>
      </c>
      <c r="C6" s="430" t="s">
        <v>76</v>
      </c>
      <c r="D6" s="383">
        <v>1450</v>
      </c>
      <c r="E6" s="431"/>
      <c r="F6" s="224"/>
      <c r="G6" s="225"/>
      <c r="H6" s="225"/>
      <c r="I6" s="867">
        <f>D6-F6</f>
        <v>1450</v>
      </c>
      <c r="J6" s="226"/>
      <c r="L6" s="818"/>
      <c r="M6" s="819"/>
    </row>
    <row r="7" spans="1:13" s="180" customFormat="1" ht="15.75" thickBot="1" x14ac:dyDescent="0.3">
      <c r="A7" s="432">
        <v>3</v>
      </c>
      <c r="B7" s="433" t="s">
        <v>79</v>
      </c>
      <c r="C7" s="434" t="s">
        <v>76</v>
      </c>
      <c r="D7" s="364">
        <v>52000</v>
      </c>
      <c r="E7" s="435"/>
      <c r="F7" s="227"/>
      <c r="G7" s="221"/>
      <c r="H7" s="221"/>
      <c r="I7" s="868">
        <f>D7-F7</f>
        <v>52000</v>
      </c>
      <c r="J7" s="223"/>
      <c r="L7" s="818"/>
      <c r="M7" s="819"/>
    </row>
    <row r="8" spans="1:13" s="180" customFormat="1" ht="16.5" thickBot="1" x14ac:dyDescent="0.3">
      <c r="A8" s="366"/>
      <c r="B8" s="346">
        <v>32231</v>
      </c>
      <c r="C8" s="436" t="s">
        <v>102</v>
      </c>
      <c r="D8" s="437">
        <f>SUM(D5:D7)</f>
        <v>57050</v>
      </c>
      <c r="E8" s="438">
        <v>80000</v>
      </c>
      <c r="F8" s="228">
        <f>SUM(F5:F7)</f>
        <v>0</v>
      </c>
      <c r="G8" s="229">
        <f>H8/1.13</f>
        <v>0</v>
      </c>
      <c r="H8" s="230">
        <v>0</v>
      </c>
      <c r="I8" s="231">
        <f>SUM(I5:I7)</f>
        <v>57050</v>
      </c>
      <c r="J8" s="187">
        <f>E8-H8</f>
        <v>80000</v>
      </c>
      <c r="L8" s="820"/>
      <c r="M8" s="820"/>
    </row>
  </sheetData>
  <mergeCells count="5">
    <mergeCell ref="F2:G2"/>
    <mergeCell ref="D3:D4"/>
    <mergeCell ref="E3:E4"/>
    <mergeCell ref="A2:E2"/>
    <mergeCell ref="I2:J2"/>
  </mergeCells>
  <phoneticPr fontId="4" type="noConversion"/>
  <pageMargins left="0.51181102362204722" right="0.31496062992125984" top="0.55118110236220474" bottom="0.55118110236220474" header="0.31496062992125984" footer="0.31496062992125984"/>
  <pageSetup paperSize="9" orientation="landscape" r:id="rId1"/>
  <headerFooter>
    <oddHeader>&amp;LOŠ"IVAN MAŽURANIĆ" SIBINJ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" sqref="G1"/>
    </sheetView>
  </sheetViews>
  <sheetFormatPr defaultRowHeight="15" x14ac:dyDescent="0.25"/>
  <cols>
    <col min="1" max="1" width="4.42578125" style="121" customWidth="1"/>
    <col min="2" max="2" width="27.28515625" style="121" customWidth="1"/>
    <col min="3" max="3" width="8.28515625" style="121" customWidth="1"/>
    <col min="4" max="4" width="11.140625" style="121" customWidth="1"/>
    <col min="5" max="5" width="14.140625" style="121" customWidth="1"/>
    <col min="6" max="6" width="9.140625" style="121"/>
    <col min="7" max="8" width="14.140625" style="121" customWidth="1"/>
    <col min="9" max="9" width="10.28515625" style="232" customWidth="1"/>
    <col min="10" max="10" width="14.140625" style="232" customWidth="1"/>
    <col min="11" max="16384" width="9.140625" style="121"/>
  </cols>
  <sheetData>
    <row r="1" spans="1:10" ht="15.75" thickBot="1" x14ac:dyDescent="0.3"/>
    <row r="2" spans="1:10" ht="15.75" thickBot="1" x14ac:dyDescent="0.3">
      <c r="A2" s="1049" t="s">
        <v>217</v>
      </c>
      <c r="B2" s="1050"/>
      <c r="C2" s="1050"/>
      <c r="D2" s="1050"/>
      <c r="E2" s="1068"/>
      <c r="F2" s="1031" t="s">
        <v>186</v>
      </c>
      <c r="G2" s="1033"/>
      <c r="H2" s="215" t="s">
        <v>187</v>
      </c>
      <c r="I2" s="1064" t="s">
        <v>107</v>
      </c>
      <c r="J2" s="1065"/>
    </row>
    <row r="3" spans="1:10" ht="17.25" customHeight="1" x14ac:dyDescent="0.25">
      <c r="A3" s="321" t="s">
        <v>0</v>
      </c>
      <c r="B3" s="630"/>
      <c r="C3" s="322" t="s">
        <v>2</v>
      </c>
      <c r="D3" s="1026" t="s">
        <v>43</v>
      </c>
      <c r="E3" s="1066" t="s">
        <v>46</v>
      </c>
      <c r="F3" s="151" t="s">
        <v>101</v>
      </c>
      <c r="G3" s="126" t="s">
        <v>100</v>
      </c>
      <c r="H3" s="126" t="s">
        <v>102</v>
      </c>
      <c r="I3" s="216" t="s">
        <v>104</v>
      </c>
      <c r="J3" s="217" t="s">
        <v>104</v>
      </c>
    </row>
    <row r="4" spans="1:10" ht="21" customHeight="1" thickBot="1" x14ac:dyDescent="0.3">
      <c r="A4" s="323" t="s">
        <v>1</v>
      </c>
      <c r="B4" s="635" t="s">
        <v>396</v>
      </c>
      <c r="C4" s="324" t="s">
        <v>3</v>
      </c>
      <c r="D4" s="1027"/>
      <c r="E4" s="1067"/>
      <c r="F4" s="152" t="s">
        <v>82</v>
      </c>
      <c r="G4" s="132" t="s">
        <v>105</v>
      </c>
      <c r="H4" s="132" t="s">
        <v>105</v>
      </c>
      <c r="I4" s="218" t="s">
        <v>82</v>
      </c>
      <c r="J4" s="219" t="s">
        <v>105</v>
      </c>
    </row>
    <row r="5" spans="1:10" ht="15.75" x14ac:dyDescent="0.25">
      <c r="A5" s="459">
        <v>1</v>
      </c>
      <c r="B5" s="478" t="s">
        <v>362</v>
      </c>
      <c r="C5" s="460" t="s">
        <v>82</v>
      </c>
      <c r="D5" s="461">
        <v>33100</v>
      </c>
      <c r="E5" s="462">
        <v>95000</v>
      </c>
      <c r="F5" s="463"/>
      <c r="G5" s="464"/>
      <c r="H5" s="465"/>
      <c r="I5" s="466">
        <f>D5-F5</f>
        <v>33100</v>
      </c>
      <c r="J5" s="467">
        <f>E5-H5</f>
        <v>95000</v>
      </c>
    </row>
    <row r="6" spans="1:10" ht="16.5" thickBot="1" x14ac:dyDescent="0.3">
      <c r="A6" s="409">
        <v>2</v>
      </c>
      <c r="B6" s="479" t="s">
        <v>363</v>
      </c>
      <c r="C6" s="410" t="s">
        <v>10</v>
      </c>
      <c r="D6" s="476">
        <v>5</v>
      </c>
      <c r="E6" s="477">
        <v>500</v>
      </c>
      <c r="F6" s="669"/>
      <c r="G6" s="468"/>
      <c r="H6" s="469"/>
      <c r="I6" s="470">
        <f>D6-F6</f>
        <v>5</v>
      </c>
      <c r="J6" s="471">
        <f>E6-H6</f>
        <v>500</v>
      </c>
    </row>
    <row r="7" spans="1:10" ht="16.5" thickBot="1" x14ac:dyDescent="0.3">
      <c r="A7" s="367"/>
      <c r="B7" s="346">
        <v>32233</v>
      </c>
      <c r="C7" s="436" t="s">
        <v>102</v>
      </c>
      <c r="D7" s="481">
        <f>SUM(D5:D6)</f>
        <v>33105</v>
      </c>
      <c r="E7" s="438">
        <f>SUM(E5:E6)</f>
        <v>95500</v>
      </c>
      <c r="F7" s="472">
        <f>SUM(F5:F6)</f>
        <v>0</v>
      </c>
      <c r="G7" s="473">
        <f>SUM(G5:G6)</f>
        <v>0</v>
      </c>
      <c r="H7" s="473">
        <f>SUM(H5:H6)</f>
        <v>0</v>
      </c>
      <c r="I7" s="474">
        <f>D7-F7</f>
        <v>33105</v>
      </c>
      <c r="J7" s="475">
        <f>E7-H7</f>
        <v>95500</v>
      </c>
    </row>
    <row r="9" spans="1:10" ht="15.75" thickBot="1" x14ac:dyDescent="0.3"/>
    <row r="10" spans="1:10" ht="15.75" thickBot="1" x14ac:dyDescent="0.3">
      <c r="A10" s="1049" t="s">
        <v>218</v>
      </c>
      <c r="B10" s="1050"/>
      <c r="C10" s="1050"/>
      <c r="D10" s="1050"/>
      <c r="E10" s="1068"/>
      <c r="F10" s="1031" t="s">
        <v>186</v>
      </c>
      <c r="G10" s="1033"/>
      <c r="H10" s="215" t="s">
        <v>187</v>
      </c>
      <c r="I10" s="1064" t="s">
        <v>107</v>
      </c>
      <c r="J10" s="1065"/>
    </row>
    <row r="11" spans="1:10" ht="17.25" customHeight="1" x14ac:dyDescent="0.25">
      <c r="A11" s="321" t="s">
        <v>0</v>
      </c>
      <c r="B11" s="630"/>
      <c r="C11" s="322" t="s">
        <v>2</v>
      </c>
      <c r="D11" s="1026" t="s">
        <v>43</v>
      </c>
      <c r="E11" s="1066" t="s">
        <v>46</v>
      </c>
      <c r="F11" s="151" t="s">
        <v>101</v>
      </c>
      <c r="G11" s="126" t="s">
        <v>100</v>
      </c>
      <c r="H11" s="126" t="s">
        <v>102</v>
      </c>
      <c r="I11" s="216" t="s">
        <v>104</v>
      </c>
      <c r="J11" s="217" t="s">
        <v>104</v>
      </c>
    </row>
    <row r="12" spans="1:10" ht="21" customHeight="1" thickBot="1" x14ac:dyDescent="0.3">
      <c r="A12" s="323" t="s">
        <v>1</v>
      </c>
      <c r="B12" s="635" t="s">
        <v>396</v>
      </c>
      <c r="C12" s="324" t="s">
        <v>3</v>
      </c>
      <c r="D12" s="1027"/>
      <c r="E12" s="1067"/>
      <c r="F12" s="152" t="s">
        <v>81</v>
      </c>
      <c r="G12" s="132" t="s">
        <v>105</v>
      </c>
      <c r="H12" s="132" t="s">
        <v>105</v>
      </c>
      <c r="I12" s="218" t="s">
        <v>81</v>
      </c>
      <c r="J12" s="219" t="s">
        <v>105</v>
      </c>
    </row>
    <row r="13" spans="1:10" s="995" customFormat="1" ht="30.75" customHeight="1" thickBot="1" x14ac:dyDescent="0.3">
      <c r="A13" s="985">
        <v>1</v>
      </c>
      <c r="B13" s="986" t="s">
        <v>742</v>
      </c>
      <c r="C13" s="987" t="s">
        <v>81</v>
      </c>
      <c r="D13" s="988">
        <v>450</v>
      </c>
      <c r="E13" s="989">
        <v>5000</v>
      </c>
      <c r="F13" s="990"/>
      <c r="G13" s="991">
        <f>H13/1.25</f>
        <v>0</v>
      </c>
      <c r="H13" s="992"/>
      <c r="I13" s="993">
        <f>D13-F13</f>
        <v>450</v>
      </c>
      <c r="J13" s="994">
        <f>E13-H13</f>
        <v>5000</v>
      </c>
    </row>
    <row r="14" spans="1:10" ht="16.5" thickBot="1" x14ac:dyDescent="0.3">
      <c r="A14" s="367"/>
      <c r="B14" s="443">
        <v>32234</v>
      </c>
      <c r="C14" s="444" t="s">
        <v>102</v>
      </c>
      <c r="D14" s="445">
        <f>SUM(D11:D13)</f>
        <v>450</v>
      </c>
      <c r="E14" s="446">
        <f>E13</f>
        <v>5000</v>
      </c>
      <c r="F14" s="701">
        <f>F13</f>
        <v>0</v>
      </c>
      <c r="G14" s="239">
        <f>G13</f>
        <v>0</v>
      </c>
      <c r="H14" s="239">
        <f>H13</f>
        <v>0</v>
      </c>
      <c r="I14" s="240">
        <f>D14-F14</f>
        <v>450</v>
      </c>
      <c r="J14" s="241">
        <f>E14-H14</f>
        <v>5000</v>
      </c>
    </row>
    <row r="16" spans="1:10" ht="15.75" thickBot="1" x14ac:dyDescent="0.3"/>
    <row r="17" spans="1:10" ht="15.75" thickBot="1" x14ac:dyDescent="0.3">
      <c r="A17" s="1049" t="s">
        <v>219</v>
      </c>
      <c r="B17" s="1050"/>
      <c r="C17" s="1050"/>
      <c r="D17" s="1050"/>
      <c r="E17" s="1068"/>
      <c r="F17" s="1031" t="s">
        <v>186</v>
      </c>
      <c r="G17" s="1033"/>
      <c r="H17" s="215" t="s">
        <v>187</v>
      </c>
      <c r="I17" s="1064" t="s">
        <v>107</v>
      </c>
      <c r="J17" s="1065"/>
    </row>
    <row r="18" spans="1:10" ht="17.25" customHeight="1" x14ac:dyDescent="0.25">
      <c r="A18" s="321" t="s">
        <v>0</v>
      </c>
      <c r="B18" s="630"/>
      <c r="C18" s="322" t="s">
        <v>2</v>
      </c>
      <c r="D18" s="1026" t="s">
        <v>43</v>
      </c>
      <c r="E18" s="1066" t="s">
        <v>46</v>
      </c>
      <c r="F18" s="151" t="s">
        <v>101</v>
      </c>
      <c r="G18" s="126" t="s">
        <v>100</v>
      </c>
      <c r="H18" s="126" t="s">
        <v>102</v>
      </c>
      <c r="I18" s="216" t="s">
        <v>104</v>
      </c>
      <c r="J18" s="217" t="s">
        <v>104</v>
      </c>
    </row>
    <row r="19" spans="1:10" ht="21" customHeight="1" thickBot="1" x14ac:dyDescent="0.3">
      <c r="A19" s="323" t="s">
        <v>1</v>
      </c>
      <c r="B19" s="635" t="s">
        <v>396</v>
      </c>
      <c r="C19" s="324" t="s">
        <v>3</v>
      </c>
      <c r="D19" s="1027"/>
      <c r="E19" s="1067"/>
      <c r="F19" s="152" t="s">
        <v>82</v>
      </c>
      <c r="G19" s="132" t="s">
        <v>105</v>
      </c>
      <c r="H19" s="132" t="s">
        <v>105</v>
      </c>
      <c r="I19" s="218" t="s">
        <v>82</v>
      </c>
      <c r="J19" s="219" t="s">
        <v>105</v>
      </c>
    </row>
    <row r="20" spans="1:10" ht="16.5" thickBot="1" x14ac:dyDescent="0.3">
      <c r="A20" s="439"/>
      <c r="B20" s="480" t="s">
        <v>83</v>
      </c>
      <c r="C20" s="440" t="s">
        <v>82</v>
      </c>
      <c r="D20" s="441">
        <v>0</v>
      </c>
      <c r="E20" s="442">
        <v>0</v>
      </c>
      <c r="F20" s="233"/>
      <c r="G20" s="234">
        <f>H20/1.25</f>
        <v>0</v>
      </c>
      <c r="H20" s="235"/>
      <c r="I20" s="236">
        <f>D20-F20</f>
        <v>0</v>
      </c>
      <c r="J20" s="237">
        <f>E20-H20</f>
        <v>0</v>
      </c>
    </row>
    <row r="21" spans="1:10" ht="16.5" thickBot="1" x14ac:dyDescent="0.3">
      <c r="A21" s="367"/>
      <c r="B21" s="443">
        <v>32239</v>
      </c>
      <c r="C21" s="444" t="s">
        <v>102</v>
      </c>
      <c r="D21" s="445">
        <f>SUM(D18:D20)</f>
        <v>0</v>
      </c>
      <c r="E21" s="446">
        <f>E20</f>
        <v>0</v>
      </c>
      <c r="F21" s="238">
        <f>F20</f>
        <v>0</v>
      </c>
      <c r="G21" s="239">
        <f>G20</f>
        <v>0</v>
      </c>
      <c r="H21" s="239">
        <f>H20</f>
        <v>0</v>
      </c>
      <c r="I21" s="240">
        <f>D21-F21</f>
        <v>0</v>
      </c>
      <c r="J21" s="241">
        <f>E21-H21</f>
        <v>0</v>
      </c>
    </row>
    <row r="23" spans="1:10" ht="15.75" thickBot="1" x14ac:dyDescent="0.3"/>
    <row r="24" spans="1:10" ht="15.75" thickBot="1" x14ac:dyDescent="0.3">
      <c r="A24" s="1049" t="s">
        <v>220</v>
      </c>
      <c r="B24" s="1050"/>
      <c r="C24" s="1050"/>
      <c r="D24" s="1050"/>
      <c r="E24" s="1068"/>
      <c r="F24" s="1031" t="s">
        <v>186</v>
      </c>
      <c r="G24" s="1033"/>
      <c r="H24" s="215" t="s">
        <v>187</v>
      </c>
      <c r="I24" s="1064" t="s">
        <v>107</v>
      </c>
      <c r="J24" s="1065"/>
    </row>
    <row r="25" spans="1:10" ht="17.25" customHeight="1" x14ac:dyDescent="0.25">
      <c r="A25" s="321" t="s">
        <v>0</v>
      </c>
      <c r="B25" s="630"/>
      <c r="C25" s="322" t="s">
        <v>2</v>
      </c>
      <c r="D25" s="1026" t="s">
        <v>43</v>
      </c>
      <c r="E25" s="1066" t="s">
        <v>46</v>
      </c>
      <c r="F25" s="151" t="s">
        <v>101</v>
      </c>
      <c r="G25" s="126" t="s">
        <v>100</v>
      </c>
      <c r="H25" s="126" t="s">
        <v>102</v>
      </c>
      <c r="I25" s="216" t="s">
        <v>104</v>
      </c>
      <c r="J25" s="217" t="s">
        <v>104</v>
      </c>
    </row>
    <row r="26" spans="1:10" ht="21" customHeight="1" thickBot="1" x14ac:dyDescent="0.3">
      <c r="A26" s="323" t="s">
        <v>1</v>
      </c>
      <c r="B26" s="635" t="s">
        <v>396</v>
      </c>
      <c r="C26" s="324" t="s">
        <v>3</v>
      </c>
      <c r="D26" s="1027"/>
      <c r="E26" s="1067"/>
      <c r="F26" s="152" t="s">
        <v>82</v>
      </c>
      <c r="G26" s="132" t="s">
        <v>105</v>
      </c>
      <c r="H26" s="132" t="s">
        <v>105</v>
      </c>
      <c r="I26" s="218" t="s">
        <v>82</v>
      </c>
      <c r="J26" s="219" t="s">
        <v>105</v>
      </c>
    </row>
    <row r="27" spans="1:10" ht="16.5" thickBot="1" x14ac:dyDescent="0.3">
      <c r="A27" s="439"/>
      <c r="B27" s="480" t="s">
        <v>80</v>
      </c>
      <c r="C27" s="440" t="s">
        <v>81</v>
      </c>
      <c r="D27" s="441">
        <v>0</v>
      </c>
      <c r="E27" s="442">
        <v>0</v>
      </c>
      <c r="F27" s="233"/>
      <c r="G27" s="234">
        <f>H27/1.25</f>
        <v>0</v>
      </c>
      <c r="H27" s="235"/>
      <c r="I27" s="236">
        <f>D27-F27</f>
        <v>0</v>
      </c>
      <c r="J27" s="237">
        <f>E27-H27</f>
        <v>0</v>
      </c>
    </row>
    <row r="28" spans="1:10" ht="16.5" thickBot="1" x14ac:dyDescent="0.3">
      <c r="A28" s="367"/>
      <c r="B28" s="443">
        <v>32239</v>
      </c>
      <c r="C28" s="444" t="s">
        <v>102</v>
      </c>
      <c r="D28" s="445">
        <f>SUM(D25:D27)</f>
        <v>0</v>
      </c>
      <c r="E28" s="446">
        <f>E27</f>
        <v>0</v>
      </c>
      <c r="F28" s="238">
        <f>F27</f>
        <v>0</v>
      </c>
      <c r="G28" s="239">
        <f>G27</f>
        <v>0</v>
      </c>
      <c r="H28" s="239">
        <f>H27</f>
        <v>0</v>
      </c>
      <c r="I28" s="240">
        <f>D28-F28</f>
        <v>0</v>
      </c>
      <c r="J28" s="241">
        <f>E28-H28</f>
        <v>0</v>
      </c>
    </row>
    <row r="29" spans="1:10" x14ac:dyDescent="0.25">
      <c r="A29" s="367"/>
      <c r="B29" s="367"/>
      <c r="C29" s="367"/>
      <c r="D29" s="367"/>
      <c r="E29" s="367"/>
    </row>
  </sheetData>
  <mergeCells count="20">
    <mergeCell ref="A2:E2"/>
    <mergeCell ref="F2:G2"/>
    <mergeCell ref="I2:J2"/>
    <mergeCell ref="D3:D4"/>
    <mergeCell ref="E3:E4"/>
    <mergeCell ref="F10:G10"/>
    <mergeCell ref="I10:J10"/>
    <mergeCell ref="D25:D26"/>
    <mergeCell ref="E25:E26"/>
    <mergeCell ref="A24:E24"/>
    <mergeCell ref="F24:G24"/>
    <mergeCell ref="D11:D12"/>
    <mergeCell ref="E11:E12"/>
    <mergeCell ref="D18:D19"/>
    <mergeCell ref="E18:E19"/>
    <mergeCell ref="I24:J24"/>
    <mergeCell ref="A17:E17"/>
    <mergeCell ref="F17:G17"/>
    <mergeCell ref="I17:J17"/>
    <mergeCell ref="A10:E10"/>
  </mergeCells>
  <phoneticPr fontId="4" type="noConversion"/>
  <pageMargins left="0.51181102362204722" right="0.11811023622047245" top="0.55118110236220474" bottom="0.55118110236220474" header="0.31496062992125984" footer="0.31496062992125984"/>
  <pageSetup paperSize="9" orientation="landscape" r:id="rId1"/>
  <headerFooter>
    <oddHeader>&amp;LOŠ"IVAN MAŽURANIĆ" SIBINJ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" sqref="G1"/>
    </sheetView>
  </sheetViews>
  <sheetFormatPr defaultRowHeight="15" x14ac:dyDescent="0.25"/>
  <cols>
    <col min="1" max="1" width="4.42578125" style="121" customWidth="1"/>
    <col min="2" max="2" width="27.28515625" style="121" customWidth="1"/>
    <col min="3" max="3" width="8.28515625" style="121" customWidth="1"/>
    <col min="4" max="4" width="11.140625" style="121" customWidth="1"/>
    <col min="5" max="5" width="16.5703125" style="121" customWidth="1"/>
    <col min="6" max="6" width="9.140625" style="121"/>
    <col min="7" max="8" width="14.140625" style="121" customWidth="1"/>
    <col min="9" max="9" width="10.140625" style="232" customWidth="1"/>
    <col min="10" max="10" width="14.140625" style="232" customWidth="1"/>
    <col min="11" max="16384" width="9.140625" style="121"/>
  </cols>
  <sheetData>
    <row r="1" spans="1:10" ht="15.75" thickBot="1" x14ac:dyDescent="0.3"/>
    <row r="2" spans="1:10" ht="15.75" thickBot="1" x14ac:dyDescent="0.3">
      <c r="A2" s="1049" t="s">
        <v>221</v>
      </c>
      <c r="B2" s="1050"/>
      <c r="C2" s="1050"/>
      <c r="D2" s="1050"/>
      <c r="E2" s="1068"/>
      <c r="F2" s="1031" t="s">
        <v>186</v>
      </c>
      <c r="G2" s="1033"/>
      <c r="H2" s="215" t="s">
        <v>187</v>
      </c>
      <c r="I2" s="1064" t="s">
        <v>107</v>
      </c>
      <c r="J2" s="1065"/>
    </row>
    <row r="3" spans="1:10" ht="17.25" customHeight="1" x14ac:dyDescent="0.25">
      <c r="A3" s="321" t="s">
        <v>0</v>
      </c>
      <c r="B3" s="630"/>
      <c r="C3" s="322" t="s">
        <v>2</v>
      </c>
      <c r="D3" s="1026" t="s">
        <v>43</v>
      </c>
      <c r="E3" s="1066" t="s">
        <v>46</v>
      </c>
      <c r="F3" s="151" t="s">
        <v>101</v>
      </c>
      <c r="G3" s="126" t="s">
        <v>100</v>
      </c>
      <c r="H3" s="126" t="s">
        <v>102</v>
      </c>
      <c r="I3" s="216" t="s">
        <v>104</v>
      </c>
      <c r="J3" s="217" t="s">
        <v>104</v>
      </c>
    </row>
    <row r="4" spans="1:10" ht="21" customHeight="1" thickBot="1" x14ac:dyDescent="0.3">
      <c r="A4" s="323" t="s">
        <v>1</v>
      </c>
      <c r="B4" s="635" t="s">
        <v>396</v>
      </c>
      <c r="C4" s="324" t="s">
        <v>3</v>
      </c>
      <c r="D4" s="1027"/>
      <c r="E4" s="1067"/>
      <c r="F4" s="152" t="s">
        <v>10</v>
      </c>
      <c r="G4" s="132" t="s">
        <v>105</v>
      </c>
      <c r="H4" s="132" t="s">
        <v>105</v>
      </c>
      <c r="I4" s="218" t="s">
        <v>10</v>
      </c>
      <c r="J4" s="219" t="s">
        <v>105</v>
      </c>
    </row>
    <row r="5" spans="1:10" ht="15.75" thickBot="1" x14ac:dyDescent="0.3">
      <c r="A5" s="439">
        <v>1</v>
      </c>
      <c r="B5" s="447" t="s">
        <v>223</v>
      </c>
      <c r="C5" s="447" t="s">
        <v>3</v>
      </c>
      <c r="D5" s="441">
        <v>12</v>
      </c>
      <c r="E5" s="442">
        <v>22000</v>
      </c>
      <c r="F5" s="233"/>
      <c r="G5" s="234">
        <f>H5/1.25</f>
        <v>0</v>
      </c>
      <c r="H5" s="235"/>
      <c r="I5" s="236">
        <f>D5-F5</f>
        <v>12</v>
      </c>
      <c r="J5" s="869">
        <f>E5-H5</f>
        <v>22000</v>
      </c>
    </row>
    <row r="6" spans="1:10" ht="16.5" thickBot="1" x14ac:dyDescent="0.3">
      <c r="A6" s="367"/>
      <c r="B6" s="443">
        <v>32241</v>
      </c>
      <c r="C6" s="444" t="s">
        <v>102</v>
      </c>
      <c r="D6" s="445">
        <f>SUM(D3:D5)</f>
        <v>12</v>
      </c>
      <c r="E6" s="446">
        <f>E5</f>
        <v>22000</v>
      </c>
      <c r="F6" s="238">
        <f>F5</f>
        <v>0</v>
      </c>
      <c r="G6" s="239">
        <f>G5</f>
        <v>0</v>
      </c>
      <c r="H6" s="239">
        <f>H5</f>
        <v>0</v>
      </c>
      <c r="I6" s="240">
        <f>D6-F6</f>
        <v>12</v>
      </c>
      <c r="J6" s="241">
        <f>E6-H6</f>
        <v>22000</v>
      </c>
    </row>
    <row r="8" spans="1:10" ht="15.75" thickBot="1" x14ac:dyDescent="0.3"/>
    <row r="9" spans="1:10" ht="15.75" thickBot="1" x14ac:dyDescent="0.3">
      <c r="A9" s="1049" t="s">
        <v>222</v>
      </c>
      <c r="B9" s="1050"/>
      <c r="C9" s="1050"/>
      <c r="D9" s="1050"/>
      <c r="E9" s="1068"/>
      <c r="F9" s="1031" t="s">
        <v>186</v>
      </c>
      <c r="G9" s="1033"/>
      <c r="H9" s="215" t="s">
        <v>187</v>
      </c>
      <c r="I9" s="1064" t="s">
        <v>107</v>
      </c>
      <c r="J9" s="1065"/>
    </row>
    <row r="10" spans="1:10" ht="17.25" customHeight="1" x14ac:dyDescent="0.25">
      <c r="A10" s="321" t="s">
        <v>0</v>
      </c>
      <c r="B10" s="630"/>
      <c r="C10" s="322" t="s">
        <v>2</v>
      </c>
      <c r="D10" s="1026" t="s">
        <v>43</v>
      </c>
      <c r="E10" s="1066" t="s">
        <v>46</v>
      </c>
      <c r="F10" s="151" t="s">
        <v>101</v>
      </c>
      <c r="G10" s="126" t="s">
        <v>100</v>
      </c>
      <c r="H10" s="126" t="s">
        <v>102</v>
      </c>
      <c r="I10" s="216" t="s">
        <v>104</v>
      </c>
      <c r="J10" s="217" t="s">
        <v>104</v>
      </c>
    </row>
    <row r="11" spans="1:10" ht="21" customHeight="1" thickBot="1" x14ac:dyDescent="0.3">
      <c r="A11" s="323" t="s">
        <v>1</v>
      </c>
      <c r="B11" s="635" t="s">
        <v>396</v>
      </c>
      <c r="C11" s="324" t="s">
        <v>3</v>
      </c>
      <c r="D11" s="1027"/>
      <c r="E11" s="1067"/>
      <c r="F11" s="152" t="s">
        <v>10</v>
      </c>
      <c r="G11" s="132" t="s">
        <v>105</v>
      </c>
      <c r="H11" s="132" t="s">
        <v>105</v>
      </c>
      <c r="I11" s="218" t="s">
        <v>10</v>
      </c>
      <c r="J11" s="219" t="s">
        <v>105</v>
      </c>
    </row>
    <row r="12" spans="1:10" ht="15.75" thickBot="1" x14ac:dyDescent="0.3">
      <c r="A12" s="439">
        <v>1</v>
      </c>
      <c r="B12" s="447" t="s">
        <v>224</v>
      </c>
      <c r="C12" s="447" t="s">
        <v>3</v>
      </c>
      <c r="D12" s="441">
        <v>12</v>
      </c>
      <c r="E12" s="442">
        <v>5000</v>
      </c>
      <c r="F12" s="233"/>
      <c r="G12" s="234">
        <f>H12/1.25</f>
        <v>0</v>
      </c>
      <c r="H12" s="235"/>
      <c r="I12" s="236">
        <f>D12-F12</f>
        <v>12</v>
      </c>
      <c r="J12" s="869">
        <f>E12-H12</f>
        <v>5000</v>
      </c>
    </row>
    <row r="13" spans="1:10" ht="16.5" thickBot="1" x14ac:dyDescent="0.3">
      <c r="A13" s="367"/>
      <c r="B13" s="443">
        <v>32242</v>
      </c>
      <c r="C13" s="444" t="s">
        <v>102</v>
      </c>
      <c r="D13" s="445">
        <f>SUM(D10:D12)</f>
        <v>12</v>
      </c>
      <c r="E13" s="446">
        <f>E12</f>
        <v>5000</v>
      </c>
      <c r="F13" s="238">
        <f>F12</f>
        <v>0</v>
      </c>
      <c r="G13" s="239">
        <f>G12</f>
        <v>0</v>
      </c>
      <c r="H13" s="239">
        <f>H12</f>
        <v>0</v>
      </c>
      <c r="I13" s="240">
        <f>D13-F13</f>
        <v>12</v>
      </c>
      <c r="J13" s="241">
        <f>E13-H13</f>
        <v>5000</v>
      </c>
    </row>
    <row r="14" spans="1:10" ht="15.75" thickBot="1" x14ac:dyDescent="0.3"/>
    <row r="15" spans="1:10" ht="16.5" thickBot="1" x14ac:dyDescent="0.3">
      <c r="F15" s="1069" t="s">
        <v>433</v>
      </c>
      <c r="G15" s="1070"/>
      <c r="H15" s="681">
        <f>H6+H13</f>
        <v>0</v>
      </c>
    </row>
  </sheetData>
  <mergeCells count="11">
    <mergeCell ref="I2:J2"/>
    <mergeCell ref="D3:D4"/>
    <mergeCell ref="E3:E4"/>
    <mergeCell ref="A9:E9"/>
    <mergeCell ref="F9:G9"/>
    <mergeCell ref="I9:J9"/>
    <mergeCell ref="F15:G15"/>
    <mergeCell ref="D10:D11"/>
    <mergeCell ref="E10:E11"/>
    <mergeCell ref="A2:E2"/>
    <mergeCell ref="F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G1" sqref="G1"/>
    </sheetView>
  </sheetViews>
  <sheetFormatPr defaultRowHeight="15" x14ac:dyDescent="0.25"/>
  <cols>
    <col min="1" max="1" width="4.42578125" style="122" customWidth="1"/>
    <col min="2" max="2" width="40.28515625" style="121" customWidth="1"/>
    <col min="3" max="3" width="6.28515625" style="121" customWidth="1"/>
    <col min="4" max="4" width="10.140625" style="121" customWidth="1"/>
    <col min="5" max="5" width="14.140625" style="121" customWidth="1"/>
    <col min="6" max="6" width="9.140625" style="121"/>
    <col min="7" max="7" width="8.7109375" style="121" customWidth="1"/>
    <col min="8" max="9" width="11.42578125" style="121" customWidth="1"/>
    <col min="10" max="10" width="10.140625" style="121" customWidth="1"/>
    <col min="11" max="11" width="11.42578125" style="121" customWidth="1"/>
    <col min="12" max="16384" width="9.140625" style="121"/>
  </cols>
  <sheetData>
    <row r="1" spans="1:13" ht="15.75" thickBot="1" x14ac:dyDescent="0.3"/>
    <row r="2" spans="1:13" ht="19.5" customHeight="1" thickBot="1" x14ac:dyDescent="0.3">
      <c r="A2" s="1028" t="s">
        <v>110</v>
      </c>
      <c r="B2" s="1029"/>
      <c r="C2" s="1029"/>
      <c r="D2" s="1029"/>
      <c r="E2" s="1030"/>
      <c r="F2" s="1031" t="s">
        <v>186</v>
      </c>
      <c r="G2" s="1032"/>
      <c r="H2" s="1033"/>
      <c r="I2" s="123" t="s">
        <v>187</v>
      </c>
      <c r="J2" s="1022" t="s">
        <v>107</v>
      </c>
      <c r="K2" s="1023"/>
      <c r="M2" s="821"/>
    </row>
    <row r="3" spans="1:13" ht="17.25" customHeight="1" x14ac:dyDescent="0.25">
      <c r="A3" s="321" t="s">
        <v>0</v>
      </c>
      <c r="B3" s="630"/>
      <c r="C3" s="322" t="s">
        <v>2</v>
      </c>
      <c r="D3" s="1026" t="s">
        <v>43</v>
      </c>
      <c r="E3" s="1024" t="s">
        <v>103</v>
      </c>
      <c r="F3" s="151" t="s">
        <v>100</v>
      </c>
      <c r="G3" s="125" t="s">
        <v>101</v>
      </c>
      <c r="H3" s="126" t="s">
        <v>102</v>
      </c>
      <c r="I3" s="209"/>
      <c r="J3" s="128" t="s">
        <v>104</v>
      </c>
      <c r="K3" s="129" t="s">
        <v>104</v>
      </c>
    </row>
    <row r="4" spans="1:13" ht="21.75" customHeight="1" thickBot="1" x14ac:dyDescent="0.3">
      <c r="A4" s="323" t="s">
        <v>1</v>
      </c>
      <c r="B4" s="635" t="s">
        <v>396</v>
      </c>
      <c r="C4" s="324" t="s">
        <v>3</v>
      </c>
      <c r="D4" s="1027"/>
      <c r="E4" s="1025"/>
      <c r="F4" s="152" t="s">
        <v>10</v>
      </c>
      <c r="G4" s="131" t="s">
        <v>10</v>
      </c>
      <c r="H4" s="132" t="s">
        <v>105</v>
      </c>
      <c r="I4" s="210"/>
      <c r="J4" s="134" t="s">
        <v>10</v>
      </c>
      <c r="K4" s="135" t="s">
        <v>105</v>
      </c>
    </row>
    <row r="5" spans="1:13" ht="24" customHeight="1" x14ac:dyDescent="0.25">
      <c r="A5" s="656">
        <v>1</v>
      </c>
      <c r="B5" s="657" t="s">
        <v>390</v>
      </c>
      <c r="C5" s="658" t="s">
        <v>10</v>
      </c>
      <c r="D5" s="658">
        <v>110</v>
      </c>
      <c r="E5" s="659">
        <v>11000</v>
      </c>
      <c r="F5" s="153"/>
      <c r="G5" s="154"/>
      <c r="H5" s="155">
        <f>F5*G5</f>
        <v>0</v>
      </c>
      <c r="I5" s="156">
        <f>H5*1.25</f>
        <v>0</v>
      </c>
      <c r="J5" s="157">
        <f>D5-G5</f>
        <v>110</v>
      </c>
      <c r="K5" s="158">
        <f>E5-I5</f>
        <v>11000</v>
      </c>
    </row>
    <row r="6" spans="1:13" ht="24" customHeight="1" x14ac:dyDescent="0.25">
      <c r="A6" s="354">
        <v>2</v>
      </c>
      <c r="B6" s="330" t="s">
        <v>684</v>
      </c>
      <c r="C6" s="355" t="s">
        <v>10</v>
      </c>
      <c r="D6" s="355">
        <v>0</v>
      </c>
      <c r="E6" s="332">
        <v>0</v>
      </c>
      <c r="F6" s="178"/>
      <c r="G6" s="137"/>
      <c r="H6" s="138">
        <f>F6*G6</f>
        <v>0</v>
      </c>
      <c r="I6" s="139">
        <f>H6*1.25</f>
        <v>0</v>
      </c>
      <c r="J6" s="494">
        <f>D6-G6</f>
        <v>0</v>
      </c>
      <c r="K6" s="715">
        <f>E6-I6</f>
        <v>0</v>
      </c>
    </row>
    <row r="7" spans="1:13" ht="24" customHeight="1" thickBot="1" x14ac:dyDescent="0.3">
      <c r="A7" s="340"/>
      <c r="B7" s="860" t="s">
        <v>422</v>
      </c>
      <c r="C7" s="363"/>
      <c r="D7" s="363"/>
      <c r="E7" s="365"/>
      <c r="F7" s="212"/>
      <c r="G7" s="144"/>
      <c r="H7" s="861"/>
      <c r="I7" s="862">
        <v>0</v>
      </c>
      <c r="J7" s="146">
        <f>D7-G7</f>
        <v>0</v>
      </c>
      <c r="K7" s="147">
        <f>E7-I7</f>
        <v>0</v>
      </c>
    </row>
    <row r="8" spans="1:13" ht="23.25" customHeight="1" thickBot="1" x14ac:dyDescent="0.3">
      <c r="A8" s="366"/>
      <c r="B8" s="367"/>
      <c r="C8" s="346">
        <v>32251</v>
      </c>
      <c r="D8" s="419" t="s">
        <v>102</v>
      </c>
      <c r="E8" s="373">
        <f>SUM(E5:E7)</f>
        <v>11000</v>
      </c>
      <c r="H8" s="148">
        <f>SUM(H5:H7)</f>
        <v>0</v>
      </c>
      <c r="I8" s="148">
        <f>SUM(I5:I7)</f>
        <v>0</v>
      </c>
      <c r="K8" s="187">
        <f>SUM(K5:K7)</f>
        <v>11000</v>
      </c>
    </row>
  </sheetData>
  <mergeCells count="5">
    <mergeCell ref="J2:K2"/>
    <mergeCell ref="A2:E2"/>
    <mergeCell ref="D3:D4"/>
    <mergeCell ref="E3:E4"/>
    <mergeCell ref="F2:H2"/>
  </mergeCells>
  <phoneticPr fontId="4" type="noConversion"/>
  <pageMargins left="0.55118110236220474" right="0.15748031496062992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1" sqref="G1"/>
    </sheetView>
  </sheetViews>
  <sheetFormatPr defaultRowHeight="15" x14ac:dyDescent="0.25"/>
  <cols>
    <col min="1" max="1" width="4" style="121" customWidth="1"/>
    <col min="2" max="2" width="21.7109375" style="121" customWidth="1"/>
    <col min="3" max="3" width="10.7109375" style="121" customWidth="1"/>
    <col min="4" max="4" width="10.28515625" style="121" customWidth="1"/>
    <col min="5" max="5" width="14.28515625" style="121" customWidth="1"/>
    <col min="6" max="7" width="9.140625" style="121"/>
    <col min="8" max="9" width="14.140625" style="121" customWidth="1"/>
    <col min="10" max="10" width="10.42578125" style="121" customWidth="1"/>
    <col min="11" max="11" width="14.140625" style="121" customWidth="1"/>
    <col min="12" max="16384" width="9.140625" style="121"/>
  </cols>
  <sheetData>
    <row r="1" spans="1:11" ht="15.75" thickBot="1" x14ac:dyDescent="0.3"/>
    <row r="2" spans="1:11" ht="15.75" thickBot="1" x14ac:dyDescent="0.3">
      <c r="A2" s="1037" t="s">
        <v>356</v>
      </c>
      <c r="B2" s="1038"/>
      <c r="C2" s="1038"/>
      <c r="D2" s="1038"/>
      <c r="E2" s="1039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630"/>
      <c r="C3" s="322" t="s">
        <v>2</v>
      </c>
      <c r="D3" s="1040" t="s">
        <v>43</v>
      </c>
      <c r="E3" s="1043" t="s">
        <v>46</v>
      </c>
      <c r="F3" s="151" t="s">
        <v>100</v>
      </c>
      <c r="G3" s="125" t="s">
        <v>101</v>
      </c>
      <c r="H3" s="126" t="s">
        <v>102</v>
      </c>
      <c r="I3" s="127" t="s">
        <v>102</v>
      </c>
      <c r="J3" s="176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324" t="s">
        <v>3</v>
      </c>
      <c r="D4" s="1042"/>
      <c r="E4" s="1045"/>
      <c r="F4" s="152" t="s">
        <v>10</v>
      </c>
      <c r="G4" s="131" t="s">
        <v>10</v>
      </c>
      <c r="H4" s="132" t="s">
        <v>105</v>
      </c>
      <c r="I4" s="133" t="s">
        <v>105</v>
      </c>
      <c r="J4" s="177" t="s">
        <v>10</v>
      </c>
      <c r="K4" s="135" t="s">
        <v>105</v>
      </c>
    </row>
    <row r="5" spans="1:11" x14ac:dyDescent="0.25">
      <c r="A5" s="405">
        <v>1</v>
      </c>
      <c r="B5" s="414" t="s">
        <v>317</v>
      </c>
      <c r="C5" s="418" t="s">
        <v>10</v>
      </c>
      <c r="D5" s="369">
        <v>12</v>
      </c>
      <c r="E5" s="332">
        <v>1440</v>
      </c>
      <c r="F5" s="159"/>
      <c r="G5" s="143"/>
      <c r="H5" s="161">
        <f t="shared" ref="H5:H15" si="0">F5*G5</f>
        <v>0</v>
      </c>
      <c r="I5" s="162">
        <f t="shared" ref="I5:I15" si="1">H5*1.25</f>
        <v>0</v>
      </c>
      <c r="J5" s="163">
        <f t="shared" ref="J5:J15" si="2">D5-G5</f>
        <v>12</v>
      </c>
      <c r="K5" s="203">
        <f t="shared" ref="K5:K12" si="3">E5-I5</f>
        <v>1440</v>
      </c>
    </row>
    <row r="6" spans="1:11" ht="15" customHeight="1" x14ac:dyDescent="0.25">
      <c r="A6" s="407">
        <v>2</v>
      </c>
      <c r="B6" s="782" t="s">
        <v>632</v>
      </c>
      <c r="C6" s="783" t="s">
        <v>10</v>
      </c>
      <c r="D6" s="371"/>
      <c r="E6" s="360"/>
      <c r="F6" s="165"/>
      <c r="G6" s="204"/>
      <c r="H6" s="161">
        <f t="shared" si="0"/>
        <v>0</v>
      </c>
      <c r="I6" s="162">
        <f t="shared" si="1"/>
        <v>0</v>
      </c>
      <c r="J6" s="163">
        <f>D6-G6</f>
        <v>0</v>
      </c>
      <c r="K6" s="203">
        <f t="shared" si="3"/>
        <v>0</v>
      </c>
    </row>
    <row r="7" spans="1:11" ht="15" customHeight="1" x14ac:dyDescent="0.25">
      <c r="A7" s="405">
        <v>3</v>
      </c>
      <c r="B7" s="414" t="s">
        <v>318</v>
      </c>
      <c r="C7" s="418" t="s">
        <v>10</v>
      </c>
      <c r="D7" s="369"/>
      <c r="E7" s="332"/>
      <c r="F7" s="159"/>
      <c r="G7" s="143"/>
      <c r="H7" s="161">
        <f t="shared" si="0"/>
        <v>0</v>
      </c>
      <c r="I7" s="162">
        <f t="shared" si="1"/>
        <v>0</v>
      </c>
      <c r="J7" s="163">
        <f t="shared" si="2"/>
        <v>0</v>
      </c>
      <c r="K7" s="203">
        <f t="shared" si="3"/>
        <v>0</v>
      </c>
    </row>
    <row r="8" spans="1:11" x14ac:dyDescent="0.25">
      <c r="A8" s="405">
        <v>4</v>
      </c>
      <c r="B8" s="414" t="s">
        <v>316</v>
      </c>
      <c r="C8" s="418" t="s">
        <v>10</v>
      </c>
      <c r="D8" s="369">
        <v>7</v>
      </c>
      <c r="E8" s="332">
        <v>1140</v>
      </c>
      <c r="F8" s="159"/>
      <c r="G8" s="143"/>
      <c r="H8" s="161">
        <f t="shared" si="0"/>
        <v>0</v>
      </c>
      <c r="I8" s="162">
        <f t="shared" si="1"/>
        <v>0</v>
      </c>
      <c r="J8" s="163">
        <f>D8-G8</f>
        <v>7</v>
      </c>
      <c r="K8" s="203">
        <f t="shared" si="3"/>
        <v>1140</v>
      </c>
    </row>
    <row r="9" spans="1:11" ht="15" customHeight="1" x14ac:dyDescent="0.25">
      <c r="A9" s="407">
        <v>5</v>
      </c>
      <c r="B9" s="782" t="s">
        <v>568</v>
      </c>
      <c r="C9" s="783" t="s">
        <v>10</v>
      </c>
      <c r="D9" s="371"/>
      <c r="E9" s="360"/>
      <c r="F9" s="165"/>
      <c r="G9" s="204"/>
      <c r="H9" s="161">
        <f t="shared" si="0"/>
        <v>0</v>
      </c>
      <c r="I9" s="162">
        <f t="shared" si="1"/>
        <v>0</v>
      </c>
      <c r="J9" s="163">
        <f t="shared" si="2"/>
        <v>0</v>
      </c>
      <c r="K9" s="203">
        <f t="shared" si="3"/>
        <v>0</v>
      </c>
    </row>
    <row r="10" spans="1:11" ht="15" customHeight="1" x14ac:dyDescent="0.25">
      <c r="A10" s="407">
        <v>6</v>
      </c>
      <c r="B10" s="782" t="s">
        <v>606</v>
      </c>
      <c r="C10" s="783" t="s">
        <v>10</v>
      </c>
      <c r="D10" s="371">
        <v>3</v>
      </c>
      <c r="E10" s="360">
        <v>420</v>
      </c>
      <c r="F10" s="165"/>
      <c r="G10" s="204"/>
      <c r="H10" s="167">
        <f t="shared" si="0"/>
        <v>0</v>
      </c>
      <c r="I10" s="676">
        <f t="shared" si="1"/>
        <v>0</v>
      </c>
      <c r="J10" s="168">
        <f t="shared" si="2"/>
        <v>3</v>
      </c>
      <c r="K10" s="677">
        <f t="shared" si="3"/>
        <v>420</v>
      </c>
    </row>
    <row r="11" spans="1:11" ht="15" customHeight="1" x14ac:dyDescent="0.25">
      <c r="A11" s="407">
        <v>7</v>
      </c>
      <c r="B11" s="782" t="s">
        <v>607</v>
      </c>
      <c r="C11" s="783" t="s">
        <v>10</v>
      </c>
      <c r="D11" s="371"/>
      <c r="E11" s="360"/>
      <c r="F11" s="165"/>
      <c r="G11" s="204"/>
      <c r="H11" s="167">
        <f t="shared" si="0"/>
        <v>0</v>
      </c>
      <c r="I11" s="676">
        <f t="shared" si="1"/>
        <v>0</v>
      </c>
      <c r="J11" s="168">
        <f t="shared" si="2"/>
        <v>0</v>
      </c>
      <c r="K11" s="677">
        <f t="shared" si="3"/>
        <v>0</v>
      </c>
    </row>
    <row r="12" spans="1:11" ht="15" customHeight="1" x14ac:dyDescent="0.25">
      <c r="A12" s="407">
        <v>8</v>
      </c>
      <c r="B12" s="782" t="s">
        <v>613</v>
      </c>
      <c r="C12" s="783" t="s">
        <v>10</v>
      </c>
      <c r="D12" s="371"/>
      <c r="E12" s="360"/>
      <c r="F12" s="165"/>
      <c r="G12" s="204"/>
      <c r="H12" s="167">
        <f t="shared" si="0"/>
        <v>0</v>
      </c>
      <c r="I12" s="676">
        <f t="shared" si="1"/>
        <v>0</v>
      </c>
      <c r="J12" s="168">
        <f t="shared" si="2"/>
        <v>0</v>
      </c>
      <c r="K12" s="677">
        <f t="shared" si="3"/>
        <v>0</v>
      </c>
    </row>
    <row r="13" spans="1:11" ht="15" customHeight="1" x14ac:dyDescent="0.25">
      <c r="A13" s="407">
        <v>9</v>
      </c>
      <c r="B13" s="782" t="s">
        <v>748</v>
      </c>
      <c r="C13" s="783" t="s">
        <v>10</v>
      </c>
      <c r="D13" s="371"/>
      <c r="E13" s="360"/>
      <c r="F13" s="165"/>
      <c r="G13" s="204"/>
      <c r="H13" s="167">
        <f t="shared" ref="H13:H14" si="4">F13*G13</f>
        <v>0</v>
      </c>
      <c r="I13" s="676">
        <f t="shared" ref="I13:I14" si="5">H13*1.25</f>
        <v>0</v>
      </c>
      <c r="J13" s="168">
        <f t="shared" ref="J13:J14" si="6">D13-G13</f>
        <v>0</v>
      </c>
      <c r="K13" s="677">
        <f t="shared" ref="K13:K14" si="7">E13-I13</f>
        <v>0</v>
      </c>
    </row>
    <row r="14" spans="1:11" ht="15.75" x14ac:dyDescent="0.25">
      <c r="A14" s="407">
        <v>10</v>
      </c>
      <c r="B14" s="999" t="s">
        <v>560</v>
      </c>
      <c r="C14" s="408" t="s">
        <v>10</v>
      </c>
      <c r="D14" s="338"/>
      <c r="E14" s="360"/>
      <c r="F14" s="165"/>
      <c r="G14" s="204"/>
      <c r="H14" s="167">
        <f t="shared" si="4"/>
        <v>0</v>
      </c>
      <c r="I14" s="676">
        <f t="shared" si="5"/>
        <v>0</v>
      </c>
      <c r="J14" s="168">
        <f t="shared" si="6"/>
        <v>0</v>
      </c>
      <c r="K14" s="677">
        <f t="shared" si="7"/>
        <v>0</v>
      </c>
    </row>
    <row r="15" spans="1:11" ht="16.5" thickBot="1" x14ac:dyDescent="0.3">
      <c r="A15" s="409">
        <v>11</v>
      </c>
      <c r="B15" s="533" t="s">
        <v>751</v>
      </c>
      <c r="C15" s="410" t="s">
        <v>10</v>
      </c>
      <c r="D15" s="342"/>
      <c r="E15" s="365"/>
      <c r="F15" s="169"/>
      <c r="G15" s="205"/>
      <c r="H15" s="170">
        <f t="shared" si="0"/>
        <v>0</v>
      </c>
      <c r="I15" s="171">
        <f t="shared" si="1"/>
        <v>0</v>
      </c>
      <c r="J15" s="172">
        <f t="shared" si="2"/>
        <v>0</v>
      </c>
      <c r="K15" s="206">
        <f>E15-I15</f>
        <v>0</v>
      </c>
    </row>
    <row r="16" spans="1:11" ht="19.5" thickBot="1" x14ac:dyDescent="0.35">
      <c r="A16" s="367"/>
      <c r="B16" s="367"/>
      <c r="C16" s="346">
        <v>32271</v>
      </c>
      <c r="D16" s="419" t="s">
        <v>102</v>
      </c>
      <c r="E16" s="497">
        <f>SUM(E5:E15)</f>
        <v>3000</v>
      </c>
      <c r="H16" s="498">
        <f>SUM(H5:H15)</f>
        <v>0</v>
      </c>
      <c r="I16" s="498">
        <f>SUM(I5:I15)</f>
        <v>0</v>
      </c>
      <c r="K16" s="499">
        <f>SUM(K5:K15)</f>
        <v>3000</v>
      </c>
    </row>
  </sheetData>
  <mergeCells count="5">
    <mergeCell ref="A2:E2"/>
    <mergeCell ref="F2:H2"/>
    <mergeCell ref="J2:K2"/>
    <mergeCell ref="D3:D4"/>
    <mergeCell ref="E3:E4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1" sqref="G1"/>
    </sheetView>
  </sheetViews>
  <sheetFormatPr defaultRowHeight="15" x14ac:dyDescent="0.25"/>
  <cols>
    <col min="1" max="1" width="4.42578125" style="121" customWidth="1"/>
    <col min="2" max="2" width="22.42578125" style="121" customWidth="1"/>
    <col min="3" max="3" width="11.28515625" style="121" customWidth="1"/>
    <col min="4" max="4" width="11.85546875" style="121" customWidth="1"/>
    <col min="5" max="5" width="16.140625" style="121" customWidth="1"/>
    <col min="6" max="7" width="14.85546875" style="121" customWidth="1"/>
    <col min="8" max="8" width="14.85546875" style="232" customWidth="1"/>
    <col min="9" max="16384" width="9.140625" style="121"/>
  </cols>
  <sheetData>
    <row r="1" spans="1:9" ht="15.75" thickBot="1" x14ac:dyDescent="0.3"/>
    <row r="2" spans="1:9" ht="15.75" thickBot="1" x14ac:dyDescent="0.3">
      <c r="A2" s="1049" t="s">
        <v>305</v>
      </c>
      <c r="B2" s="1050"/>
      <c r="C2" s="1050"/>
      <c r="D2" s="1050"/>
      <c r="E2" s="1073"/>
      <c r="F2" s="500" t="s">
        <v>106</v>
      </c>
      <c r="G2" s="500" t="s">
        <v>106</v>
      </c>
      <c r="H2" s="501" t="s">
        <v>107</v>
      </c>
      <c r="I2" s="122"/>
    </row>
    <row r="3" spans="1:9" ht="17.25" customHeight="1" x14ac:dyDescent="0.25">
      <c r="A3" s="321" t="s">
        <v>0</v>
      </c>
      <c r="B3" s="630"/>
      <c r="C3" s="322"/>
      <c r="D3" s="1026" t="s">
        <v>43</v>
      </c>
      <c r="E3" s="1043" t="s">
        <v>46</v>
      </c>
      <c r="F3" s="126" t="s">
        <v>105</v>
      </c>
      <c r="G3" s="126" t="s">
        <v>105</v>
      </c>
      <c r="H3" s="217" t="s">
        <v>104</v>
      </c>
    </row>
    <row r="4" spans="1:9" ht="21.75" customHeight="1" thickBot="1" x14ac:dyDescent="0.3">
      <c r="A4" s="323" t="s">
        <v>1</v>
      </c>
      <c r="B4" s="635" t="s">
        <v>396</v>
      </c>
      <c r="C4" s="324" t="s">
        <v>226</v>
      </c>
      <c r="D4" s="1027"/>
      <c r="E4" s="1045"/>
      <c r="F4" s="132" t="s">
        <v>188</v>
      </c>
      <c r="G4" s="132" t="s">
        <v>187</v>
      </c>
      <c r="H4" s="219" t="s">
        <v>105</v>
      </c>
    </row>
    <row r="5" spans="1:9" x14ac:dyDescent="0.25">
      <c r="A5" s="502">
        <v>1</v>
      </c>
      <c r="B5" s="503" t="s">
        <v>113</v>
      </c>
      <c r="C5" s="504">
        <v>323111</v>
      </c>
      <c r="D5" s="505">
        <v>12</v>
      </c>
      <c r="E5" s="506">
        <v>8000</v>
      </c>
      <c r="F5" s="507">
        <f>G5/1.25</f>
        <v>0</v>
      </c>
      <c r="G5" s="508"/>
      <c r="H5" s="509">
        <f>E5-F5</f>
        <v>8000</v>
      </c>
    </row>
    <row r="6" spans="1:9" ht="15.75" thickBot="1" x14ac:dyDescent="0.3">
      <c r="A6" s="510">
        <v>2</v>
      </c>
      <c r="B6" s="511" t="s">
        <v>99</v>
      </c>
      <c r="C6" s="512">
        <v>323112</v>
      </c>
      <c r="D6" s="512">
        <v>8</v>
      </c>
      <c r="E6" s="513">
        <v>600</v>
      </c>
      <c r="F6" s="514">
        <f>G6/1.25</f>
        <v>0</v>
      </c>
      <c r="G6" s="515"/>
      <c r="H6" s="471">
        <f>E6-F6</f>
        <v>600</v>
      </c>
    </row>
    <row r="7" spans="1:9" ht="16.5" thickBot="1" x14ac:dyDescent="0.3">
      <c r="A7" s="516"/>
      <c r="B7" s="436">
        <v>32311</v>
      </c>
      <c r="C7" s="517"/>
      <c r="D7" s="517" t="s">
        <v>102</v>
      </c>
      <c r="E7" s="518">
        <f>SUM(E5:E6)</f>
        <v>8600</v>
      </c>
      <c r="F7" s="148">
        <f>SUM(F5:F6)</f>
        <v>0</v>
      </c>
      <c r="G7" s="148">
        <f>SUM(G5:G6)</f>
        <v>0</v>
      </c>
      <c r="H7" s="149">
        <f>SUM(H5:H6)</f>
        <v>8600</v>
      </c>
    </row>
    <row r="8" spans="1:9" x14ac:dyDescent="0.25">
      <c r="A8" s="367"/>
      <c r="B8" s="367"/>
      <c r="C8" s="367"/>
      <c r="D8" s="367"/>
      <c r="E8" s="367"/>
    </row>
    <row r="9" spans="1:9" ht="15.75" thickBot="1" x14ac:dyDescent="0.3"/>
    <row r="10" spans="1:9" ht="15.75" thickBot="1" x14ac:dyDescent="0.3">
      <c r="A10" s="1049" t="s">
        <v>114</v>
      </c>
      <c r="B10" s="1050"/>
      <c r="C10" s="1050"/>
      <c r="D10" s="1050"/>
      <c r="E10" s="1073"/>
      <c r="F10" s="500" t="s">
        <v>106</v>
      </c>
      <c r="G10" s="500" t="s">
        <v>106</v>
      </c>
      <c r="H10" s="501" t="s">
        <v>107</v>
      </c>
      <c r="I10" s="122"/>
    </row>
    <row r="11" spans="1:9" ht="17.25" customHeight="1" x14ac:dyDescent="0.25">
      <c r="A11" s="321" t="s">
        <v>0</v>
      </c>
      <c r="B11" s="630"/>
      <c r="C11" s="322"/>
      <c r="D11" s="1026" t="s">
        <v>43</v>
      </c>
      <c r="E11" s="1043" t="s">
        <v>46</v>
      </c>
      <c r="F11" s="126" t="s">
        <v>105</v>
      </c>
      <c r="G11" s="126" t="s">
        <v>105</v>
      </c>
      <c r="H11" s="217" t="s">
        <v>104</v>
      </c>
    </row>
    <row r="12" spans="1:9" ht="21.75" customHeight="1" thickBot="1" x14ac:dyDescent="0.3">
      <c r="A12" s="323" t="s">
        <v>1</v>
      </c>
      <c r="B12" s="635" t="s">
        <v>396</v>
      </c>
      <c r="C12" s="324" t="s">
        <v>226</v>
      </c>
      <c r="D12" s="1027"/>
      <c r="E12" s="1045"/>
      <c r="F12" s="132" t="s">
        <v>188</v>
      </c>
      <c r="G12" s="132" t="s">
        <v>187</v>
      </c>
      <c r="H12" s="219" t="s">
        <v>105</v>
      </c>
    </row>
    <row r="13" spans="1:9" ht="15.75" thickBot="1" x14ac:dyDescent="0.3">
      <c r="A13" s="519">
        <v>1</v>
      </c>
      <c r="B13" s="520" t="s">
        <v>98</v>
      </c>
      <c r="C13" s="521">
        <v>32312</v>
      </c>
      <c r="D13" s="522">
        <v>12</v>
      </c>
      <c r="E13" s="523">
        <v>1000</v>
      </c>
      <c r="F13" s="524">
        <f>G13/1.25</f>
        <v>0</v>
      </c>
      <c r="G13" s="525"/>
      <c r="H13" s="237">
        <f>E13-F13</f>
        <v>1000</v>
      </c>
    </row>
    <row r="14" spans="1:9" ht="16.5" thickBot="1" x14ac:dyDescent="0.3">
      <c r="A14" s="516"/>
      <c r="B14" s="436">
        <v>32312</v>
      </c>
      <c r="C14" s="443"/>
      <c r="D14" s="526" t="s">
        <v>102</v>
      </c>
      <c r="E14" s="527">
        <f>SUM(E13:E13)</f>
        <v>1000</v>
      </c>
      <c r="F14" s="186">
        <f>SUM(F13:F13)</f>
        <v>0</v>
      </c>
      <c r="G14" s="186">
        <f>SUM(G13:G13)</f>
        <v>0</v>
      </c>
      <c r="H14" s="187">
        <f>SUM(H13:H13)</f>
        <v>1000</v>
      </c>
    </row>
    <row r="15" spans="1:9" ht="16.5" thickBot="1" x14ac:dyDescent="0.3">
      <c r="E15" s="857" t="s">
        <v>598</v>
      </c>
      <c r="F15" s="186">
        <f>F7+F14</f>
        <v>0</v>
      </c>
      <c r="G15" s="186">
        <f>G7+G14</f>
        <v>0</v>
      </c>
    </row>
    <row r="16" spans="1:9" ht="15.75" thickBot="1" x14ac:dyDescent="0.3"/>
    <row r="17" spans="1:8" ht="15.75" thickBot="1" x14ac:dyDescent="0.3">
      <c r="A17" s="1049" t="s">
        <v>409</v>
      </c>
      <c r="B17" s="1050"/>
      <c r="C17" s="1050"/>
      <c r="D17" s="1050"/>
      <c r="E17" s="1073"/>
    </row>
    <row r="18" spans="1:8" ht="16.5" thickBot="1" x14ac:dyDescent="0.3">
      <c r="A18" s="516"/>
      <c r="B18" s="444" t="s">
        <v>408</v>
      </c>
      <c r="C18" s="1071" t="s">
        <v>102</v>
      </c>
      <c r="D18" s="1072"/>
      <c r="E18" s="527">
        <f>E7+E14</f>
        <v>9600</v>
      </c>
      <c r="F18" s="186">
        <f>F7+F14</f>
        <v>0</v>
      </c>
      <c r="G18" s="186">
        <f>G7+G14</f>
        <v>0</v>
      </c>
      <c r="H18" s="187">
        <f>H7+H14</f>
        <v>9600</v>
      </c>
    </row>
  </sheetData>
  <mergeCells count="8">
    <mergeCell ref="C18:D18"/>
    <mergeCell ref="A17:E17"/>
    <mergeCell ref="A2:E2"/>
    <mergeCell ref="A10:E10"/>
    <mergeCell ref="D11:D12"/>
    <mergeCell ref="E11:E12"/>
    <mergeCell ref="D3:D4"/>
    <mergeCell ref="E3:E4"/>
  </mergeCells>
  <phoneticPr fontId="4" type="noConversion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>
    <oddHeader>&amp;LOŠ"IVAN MAŽURANIĆ"SIBINJ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G1" sqref="G1"/>
    </sheetView>
  </sheetViews>
  <sheetFormatPr defaultRowHeight="15" x14ac:dyDescent="0.25"/>
  <cols>
    <col min="1" max="1" width="4.42578125" style="121" customWidth="1"/>
    <col min="2" max="2" width="25" style="121" customWidth="1"/>
    <col min="3" max="3" width="11.28515625" style="121" customWidth="1"/>
    <col min="4" max="4" width="11.85546875" style="121" customWidth="1"/>
    <col min="5" max="5" width="16.140625" style="121" customWidth="1"/>
    <col min="6" max="7" width="14.85546875" style="121" customWidth="1"/>
    <col min="8" max="8" width="14.85546875" style="232" customWidth="1"/>
    <col min="9" max="16384" width="9.140625" style="121"/>
  </cols>
  <sheetData>
    <row r="1" spans="1:9" ht="15.75" thickBot="1" x14ac:dyDescent="0.3"/>
    <row r="2" spans="1:9" ht="15.75" thickBot="1" x14ac:dyDescent="0.3">
      <c r="A2" s="1049" t="s">
        <v>305</v>
      </c>
      <c r="B2" s="1050"/>
      <c r="C2" s="1050"/>
      <c r="D2" s="1050"/>
      <c r="E2" s="1073"/>
      <c r="F2" s="500" t="s">
        <v>106</v>
      </c>
      <c r="G2" s="500" t="s">
        <v>106</v>
      </c>
      <c r="H2" s="501" t="s">
        <v>107</v>
      </c>
      <c r="I2" s="122"/>
    </row>
    <row r="3" spans="1:9" ht="17.25" customHeight="1" x14ac:dyDescent="0.25">
      <c r="A3" s="321" t="s">
        <v>0</v>
      </c>
      <c r="B3" s="777"/>
      <c r="C3" s="777"/>
      <c r="D3" s="1026" t="s">
        <v>43</v>
      </c>
      <c r="E3" s="1043" t="s">
        <v>46</v>
      </c>
      <c r="F3" s="126" t="s">
        <v>105</v>
      </c>
      <c r="G3" s="126" t="s">
        <v>105</v>
      </c>
      <c r="H3" s="217" t="s">
        <v>104</v>
      </c>
    </row>
    <row r="4" spans="1:9" ht="21.75" customHeight="1" thickBot="1" x14ac:dyDescent="0.3">
      <c r="A4" s="323" t="s">
        <v>1</v>
      </c>
      <c r="B4" s="635" t="s">
        <v>396</v>
      </c>
      <c r="C4" s="778" t="s">
        <v>226</v>
      </c>
      <c r="D4" s="1027"/>
      <c r="E4" s="1045"/>
      <c r="F4" s="132" t="s">
        <v>188</v>
      </c>
      <c r="G4" s="132" t="s">
        <v>187</v>
      </c>
      <c r="H4" s="219" t="s">
        <v>105</v>
      </c>
    </row>
    <row r="5" spans="1:9" x14ac:dyDescent="0.25">
      <c r="A5" s="502">
        <v>1</v>
      </c>
      <c r="B5" s="503" t="s">
        <v>512</v>
      </c>
      <c r="C5" s="504">
        <v>32319</v>
      </c>
      <c r="D5" s="505"/>
      <c r="E5" s="506"/>
      <c r="F5" s="507">
        <f>G5/1.25</f>
        <v>0</v>
      </c>
      <c r="G5" s="508"/>
      <c r="H5" s="509">
        <f>E5-F5</f>
        <v>0</v>
      </c>
    </row>
    <row r="6" spans="1:9" ht="15.75" thickBot="1" x14ac:dyDescent="0.3">
      <c r="A6" s="510"/>
      <c r="B6" s="511"/>
      <c r="C6" s="512"/>
      <c r="D6" s="512"/>
      <c r="E6" s="513"/>
      <c r="F6" s="514">
        <f>G6/1.25</f>
        <v>0</v>
      </c>
      <c r="G6" s="515"/>
      <c r="H6" s="471">
        <f>E6-F6</f>
        <v>0</v>
      </c>
    </row>
    <row r="7" spans="1:9" ht="16.5" thickBot="1" x14ac:dyDescent="0.3">
      <c r="A7" s="516"/>
      <c r="B7" s="436">
        <v>32319</v>
      </c>
      <c r="C7" s="517"/>
      <c r="D7" s="517" t="s">
        <v>102</v>
      </c>
      <c r="E7" s="518">
        <f>SUM(E5:E6)</f>
        <v>0</v>
      </c>
      <c r="F7" s="148">
        <f>SUM(F5:F6)</f>
        <v>0</v>
      </c>
      <c r="G7" s="148">
        <f>SUM(G5:G6)</f>
        <v>0</v>
      </c>
      <c r="H7" s="149">
        <f>SUM(H5:H6)</f>
        <v>0</v>
      </c>
    </row>
    <row r="8" spans="1:9" x14ac:dyDescent="0.25">
      <c r="A8" s="367"/>
      <c r="B8" s="367"/>
      <c r="C8" s="367"/>
      <c r="D8" s="367"/>
      <c r="E8" s="367"/>
    </row>
  </sheetData>
  <mergeCells count="3">
    <mergeCell ref="A2:E2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G1" sqref="G1"/>
    </sheetView>
  </sheetViews>
  <sheetFormatPr defaultRowHeight="15" x14ac:dyDescent="0.25"/>
  <cols>
    <col min="1" max="1" width="5" style="121" customWidth="1"/>
    <col min="2" max="2" width="24" style="121" customWidth="1"/>
    <col min="3" max="3" width="8.28515625" style="121" customWidth="1"/>
    <col min="4" max="4" width="10.5703125" style="121" customWidth="1"/>
    <col min="5" max="5" width="14.140625" style="121" customWidth="1"/>
    <col min="6" max="7" width="9.140625" style="121"/>
    <col min="8" max="8" width="10.7109375" style="121" customWidth="1"/>
    <col min="9" max="9" width="10.42578125" style="121" customWidth="1"/>
    <col min="10" max="16384" width="9.140625" style="121"/>
  </cols>
  <sheetData>
    <row r="1" spans="1:9" ht="15.75" thickBot="1" x14ac:dyDescent="0.3"/>
    <row r="2" spans="1:9" ht="19.5" customHeight="1" thickBot="1" x14ac:dyDescent="0.3">
      <c r="A2" s="1028" t="s">
        <v>45</v>
      </c>
      <c r="B2" s="1029"/>
      <c r="C2" s="1029"/>
      <c r="D2" s="1029"/>
      <c r="E2" s="1030"/>
      <c r="F2" s="1032" t="s">
        <v>106</v>
      </c>
      <c r="G2" s="1033"/>
      <c r="H2" s="1022" t="s">
        <v>107</v>
      </c>
      <c r="I2" s="1023"/>
    </row>
    <row r="3" spans="1:9" ht="17.25" customHeight="1" x14ac:dyDescent="0.25">
      <c r="A3" s="321" t="s">
        <v>0</v>
      </c>
      <c r="B3" s="630"/>
      <c r="C3" s="322" t="s">
        <v>2</v>
      </c>
      <c r="D3" s="1026" t="s">
        <v>43</v>
      </c>
      <c r="E3" s="1024" t="s">
        <v>103</v>
      </c>
      <c r="F3" s="125" t="s">
        <v>101</v>
      </c>
      <c r="G3" s="127" t="s">
        <v>100</v>
      </c>
      <c r="H3" s="128" t="s">
        <v>104</v>
      </c>
      <c r="I3" s="129" t="s">
        <v>104</v>
      </c>
    </row>
    <row r="4" spans="1:9" ht="21.75" customHeight="1" thickBot="1" x14ac:dyDescent="0.3">
      <c r="A4" s="323" t="s">
        <v>1</v>
      </c>
      <c r="B4" s="635" t="s">
        <v>396</v>
      </c>
      <c r="C4" s="324" t="s">
        <v>3</v>
      </c>
      <c r="D4" s="1027"/>
      <c r="E4" s="1025"/>
      <c r="F4" s="131" t="s">
        <v>10</v>
      </c>
      <c r="G4" s="133" t="s">
        <v>105</v>
      </c>
      <c r="H4" s="134" t="s">
        <v>10</v>
      </c>
      <c r="I4" s="135" t="s">
        <v>105</v>
      </c>
    </row>
    <row r="5" spans="1:9" ht="30" customHeight="1" x14ac:dyDescent="0.25">
      <c r="A5" s="325">
        <v>1</v>
      </c>
      <c r="B5" s="528" t="s">
        <v>743</v>
      </c>
      <c r="C5" s="327" t="s">
        <v>10</v>
      </c>
      <c r="D5" s="327">
        <v>300</v>
      </c>
      <c r="E5" s="328">
        <v>1000</v>
      </c>
      <c r="F5" s="529"/>
      <c r="G5" s="961">
        <f>F5*3.3</f>
        <v>0</v>
      </c>
      <c r="H5" s="157">
        <f t="shared" ref="H5:I7" si="0">D5-F5</f>
        <v>300</v>
      </c>
      <c r="I5" s="158">
        <f t="shared" si="0"/>
        <v>1000</v>
      </c>
    </row>
    <row r="6" spans="1:9" ht="30" customHeight="1" x14ac:dyDescent="0.25">
      <c r="A6" s="333">
        <v>2</v>
      </c>
      <c r="B6" s="495" t="s">
        <v>744</v>
      </c>
      <c r="C6" s="331" t="s">
        <v>10</v>
      </c>
      <c r="D6" s="331">
        <v>60</v>
      </c>
      <c r="E6" s="332">
        <v>900</v>
      </c>
      <c r="F6" s="530"/>
      <c r="G6" s="531">
        <v>0</v>
      </c>
      <c r="H6" s="494">
        <f t="shared" si="0"/>
        <v>60</v>
      </c>
      <c r="I6" s="715">
        <f t="shared" si="0"/>
        <v>900</v>
      </c>
    </row>
    <row r="7" spans="1:9" ht="30" customHeight="1" thickBot="1" x14ac:dyDescent="0.3">
      <c r="A7" s="532">
        <v>3</v>
      </c>
      <c r="B7" s="533" t="s">
        <v>115</v>
      </c>
      <c r="C7" s="342" t="s">
        <v>10</v>
      </c>
      <c r="D7" s="342">
        <v>50</v>
      </c>
      <c r="E7" s="365">
        <v>500</v>
      </c>
      <c r="F7" s="534"/>
      <c r="G7" s="145">
        <f>F7*9.5</f>
        <v>0</v>
      </c>
      <c r="H7" s="146">
        <f t="shared" si="0"/>
        <v>50</v>
      </c>
      <c r="I7" s="147">
        <f t="shared" si="0"/>
        <v>500</v>
      </c>
    </row>
    <row r="8" spans="1:9" ht="16.5" thickBot="1" x14ac:dyDescent="0.3">
      <c r="A8" s="516"/>
      <c r="B8" s="436">
        <v>32313</v>
      </c>
      <c r="C8" s="517" t="s">
        <v>102</v>
      </c>
      <c r="D8" s="535">
        <f>SUM(D5:D7)</f>
        <v>410</v>
      </c>
      <c r="E8" s="348">
        <f>SUM(E5:E7)</f>
        <v>2400</v>
      </c>
      <c r="G8" s="148">
        <f>SUM(G5:G7)</f>
        <v>0</v>
      </c>
      <c r="I8" s="149">
        <f>SUM(I5:I7)</f>
        <v>2400</v>
      </c>
    </row>
  </sheetData>
  <mergeCells count="5">
    <mergeCell ref="F2:G2"/>
    <mergeCell ref="H2:I2"/>
    <mergeCell ref="E3:E4"/>
    <mergeCell ref="A2:E2"/>
    <mergeCell ref="D3:D4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>&amp;LOŠ"IVAN MAŽURANIĆ" SIBINJ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1" sqref="G1"/>
    </sheetView>
  </sheetViews>
  <sheetFormatPr defaultRowHeight="15" x14ac:dyDescent="0.25"/>
  <cols>
    <col min="1" max="1" width="3.7109375" style="122" customWidth="1"/>
    <col min="2" max="2" width="27.140625" style="121" customWidth="1"/>
    <col min="3" max="3" width="10.7109375" style="121" customWidth="1"/>
    <col min="4" max="4" width="11.42578125" style="121" customWidth="1"/>
    <col min="5" max="5" width="12.42578125" style="121" customWidth="1"/>
    <col min="6" max="6" width="8.85546875" style="121" customWidth="1"/>
    <col min="7" max="7" width="8.28515625" style="121" customWidth="1"/>
    <col min="8" max="8" width="14.28515625" style="121" customWidth="1"/>
    <col min="9" max="9" width="12.5703125" style="121" customWidth="1"/>
    <col min="10" max="10" width="9.85546875" style="121" customWidth="1"/>
    <col min="11" max="11" width="11.7109375" style="121" customWidth="1"/>
    <col min="12" max="16384" width="9.140625" style="121"/>
  </cols>
  <sheetData>
    <row r="1" spans="1:11" ht="15.75" thickBot="1" x14ac:dyDescent="0.3"/>
    <row r="2" spans="1:11" ht="19.5" customHeight="1" thickBot="1" x14ac:dyDescent="0.3">
      <c r="A2" s="1034" t="s">
        <v>306</v>
      </c>
      <c r="B2" s="1035"/>
      <c r="C2" s="1035"/>
      <c r="D2" s="1035"/>
      <c r="E2" s="1036"/>
      <c r="F2" s="1031" t="s">
        <v>186</v>
      </c>
      <c r="G2" s="1032"/>
      <c r="H2" s="1033"/>
      <c r="I2" s="697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695"/>
      <c r="C3" s="695" t="s">
        <v>2</v>
      </c>
      <c r="D3" s="1026" t="s">
        <v>43</v>
      </c>
      <c r="E3" s="1074" t="s">
        <v>103</v>
      </c>
      <c r="F3" s="151" t="s">
        <v>100</v>
      </c>
      <c r="G3" s="125" t="s">
        <v>101</v>
      </c>
      <c r="H3" s="126" t="s">
        <v>102</v>
      </c>
      <c r="I3" s="126" t="s">
        <v>102</v>
      </c>
      <c r="J3" s="128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696" t="s">
        <v>3</v>
      </c>
      <c r="D4" s="1027"/>
      <c r="E4" s="1075"/>
      <c r="F4" s="152" t="s">
        <v>10</v>
      </c>
      <c r="G4" s="131" t="s">
        <v>10</v>
      </c>
      <c r="H4" s="132" t="s">
        <v>105</v>
      </c>
      <c r="I4" s="132" t="s">
        <v>105</v>
      </c>
      <c r="J4" s="134" t="s">
        <v>10</v>
      </c>
      <c r="K4" s="135" t="s">
        <v>105</v>
      </c>
    </row>
    <row r="5" spans="1:11" ht="15.75" customHeight="1" x14ac:dyDescent="0.25">
      <c r="A5" s="885">
        <v>1</v>
      </c>
      <c r="B5" s="886" t="s">
        <v>644</v>
      </c>
      <c r="C5" s="730" t="s">
        <v>10</v>
      </c>
      <c r="D5" s="887">
        <v>3</v>
      </c>
      <c r="E5" s="888">
        <v>15000</v>
      </c>
      <c r="F5" s="732"/>
      <c r="G5" s="889"/>
      <c r="H5" s="161">
        <f>F5*G5</f>
        <v>0</v>
      </c>
      <c r="I5" s="161">
        <f>H5*1.25</f>
        <v>0</v>
      </c>
      <c r="J5" s="866">
        <f>D5-G5</f>
        <v>3</v>
      </c>
      <c r="K5" s="964">
        <f>E5-I5</f>
        <v>15000</v>
      </c>
    </row>
    <row r="6" spans="1:11" ht="15.75" customHeight="1" x14ac:dyDescent="0.25">
      <c r="A6" s="420">
        <v>2</v>
      </c>
      <c r="B6" s="382" t="s">
        <v>562</v>
      </c>
      <c r="C6" s="331" t="s">
        <v>10</v>
      </c>
      <c r="D6" s="383">
        <v>5</v>
      </c>
      <c r="E6" s="332">
        <v>17500</v>
      </c>
      <c r="F6" s="159"/>
      <c r="G6" s="668"/>
      <c r="H6" s="161">
        <f>F6*G6</f>
        <v>0</v>
      </c>
      <c r="I6" s="139">
        <f t="shared" ref="I6" si="0">H6*1.25</f>
        <v>0</v>
      </c>
      <c r="J6" s="163">
        <f>D6-G6</f>
        <v>5</v>
      </c>
      <c r="K6" s="164">
        <f>E6-I6</f>
        <v>17500</v>
      </c>
    </row>
    <row r="7" spans="1:11" ht="15.75" customHeight="1" thickBot="1" x14ac:dyDescent="0.3">
      <c r="A7" s="361"/>
      <c r="B7" s="387"/>
      <c r="C7" s="342"/>
      <c r="D7" s="364"/>
      <c r="E7" s="365"/>
      <c r="F7" s="169"/>
      <c r="G7" s="786"/>
      <c r="H7" s="170">
        <f>I7/1.25</f>
        <v>0</v>
      </c>
      <c r="I7" s="171"/>
      <c r="J7" s="172">
        <f>D7-G7</f>
        <v>0</v>
      </c>
      <c r="K7" s="173">
        <f>E7-I7</f>
        <v>0</v>
      </c>
    </row>
    <row r="8" spans="1:11" ht="21.75" customHeight="1" thickBot="1" x14ac:dyDescent="0.3">
      <c r="A8" s="366"/>
      <c r="B8" s="367"/>
      <c r="C8" s="346">
        <v>32321</v>
      </c>
      <c r="D8" s="608" t="s">
        <v>102</v>
      </c>
      <c r="E8" s="348">
        <f>SUM(E5:E7)</f>
        <v>32500</v>
      </c>
      <c r="H8" s="148">
        <f>SUM(H5:H7)</f>
        <v>0</v>
      </c>
      <c r="I8" s="148">
        <f>SUM(I5:I7)</f>
        <v>0</v>
      </c>
      <c r="K8" s="149">
        <f>SUM(K5:K7)</f>
        <v>32500</v>
      </c>
    </row>
    <row r="10" spans="1:11" ht="15.75" thickBot="1" x14ac:dyDescent="0.3"/>
    <row r="11" spans="1:11" ht="19.5" customHeight="1" thickBot="1" x14ac:dyDescent="0.3">
      <c r="A11" s="1034" t="s">
        <v>306</v>
      </c>
      <c r="B11" s="1035"/>
      <c r="C11" s="1035"/>
      <c r="D11" s="1035"/>
      <c r="E11" s="1036"/>
      <c r="F11" s="1031" t="s">
        <v>186</v>
      </c>
      <c r="G11" s="1032"/>
      <c r="H11" s="1033"/>
      <c r="I11" s="123" t="s">
        <v>187</v>
      </c>
      <c r="J11" s="1022" t="s">
        <v>107</v>
      </c>
      <c r="K11" s="1023"/>
    </row>
    <row r="12" spans="1:11" ht="17.25" customHeight="1" x14ac:dyDescent="0.25">
      <c r="A12" s="321" t="s">
        <v>0</v>
      </c>
      <c r="B12" s="630"/>
      <c r="C12" s="322" t="s">
        <v>2</v>
      </c>
      <c r="D12" s="1026" t="s">
        <v>43</v>
      </c>
      <c r="E12" s="1074" t="s">
        <v>103</v>
      </c>
      <c r="F12" s="151" t="s">
        <v>100</v>
      </c>
      <c r="G12" s="125" t="s">
        <v>101</v>
      </c>
      <c r="H12" s="126" t="s">
        <v>102</v>
      </c>
      <c r="I12" s="126" t="s">
        <v>102</v>
      </c>
      <c r="J12" s="128" t="s">
        <v>104</v>
      </c>
      <c r="K12" s="129" t="s">
        <v>104</v>
      </c>
    </row>
    <row r="13" spans="1:11" ht="21.75" customHeight="1" thickBot="1" x14ac:dyDescent="0.3">
      <c r="A13" s="323" t="s">
        <v>1</v>
      </c>
      <c r="B13" s="635" t="s">
        <v>396</v>
      </c>
      <c r="C13" s="324" t="s">
        <v>3</v>
      </c>
      <c r="D13" s="1027"/>
      <c r="E13" s="1075"/>
      <c r="F13" s="152" t="s">
        <v>10</v>
      </c>
      <c r="G13" s="131" t="s">
        <v>10</v>
      </c>
      <c r="H13" s="132" t="s">
        <v>105</v>
      </c>
      <c r="I13" s="132" t="s">
        <v>105</v>
      </c>
      <c r="J13" s="134" t="s">
        <v>10</v>
      </c>
      <c r="K13" s="135" t="s">
        <v>105</v>
      </c>
    </row>
    <row r="14" spans="1:11" ht="15.75" customHeight="1" x14ac:dyDescent="0.25">
      <c r="A14" s="656">
        <v>1</v>
      </c>
      <c r="B14" s="698" t="s">
        <v>307</v>
      </c>
      <c r="C14" s="327" t="s">
        <v>10</v>
      </c>
      <c r="D14" s="699">
        <v>15</v>
      </c>
      <c r="E14" s="700">
        <v>7600</v>
      </c>
      <c r="F14" s="153"/>
      <c r="G14" s="214"/>
      <c r="H14" s="155">
        <f t="shared" ref="H14:H21" si="1">F14*G14</f>
        <v>0</v>
      </c>
      <c r="I14" s="156">
        <f t="shared" ref="I14:I21" si="2">H14*1.25</f>
        <v>0</v>
      </c>
      <c r="J14" s="157">
        <f t="shared" ref="J14:J22" si="3">D14-G14</f>
        <v>15</v>
      </c>
      <c r="K14" s="158">
        <f t="shared" ref="K14:K22" si="4">E14-I14</f>
        <v>7600</v>
      </c>
    </row>
    <row r="15" spans="1:11" ht="15.75" customHeight="1" x14ac:dyDescent="0.25">
      <c r="A15" s="420">
        <v>2</v>
      </c>
      <c r="B15" s="382" t="s">
        <v>308</v>
      </c>
      <c r="C15" s="331" t="s">
        <v>10</v>
      </c>
      <c r="D15" s="383">
        <v>1</v>
      </c>
      <c r="E15" s="339">
        <v>150</v>
      </c>
      <c r="F15" s="178"/>
      <c r="G15" s="211"/>
      <c r="H15" s="138">
        <f t="shared" si="1"/>
        <v>0</v>
      </c>
      <c r="I15" s="139">
        <f t="shared" si="2"/>
        <v>0</v>
      </c>
      <c r="J15" s="494">
        <f t="shared" si="3"/>
        <v>1</v>
      </c>
      <c r="K15" s="715">
        <f t="shared" si="4"/>
        <v>150</v>
      </c>
    </row>
    <row r="16" spans="1:11" ht="15.75" customHeight="1" x14ac:dyDescent="0.25">
      <c r="A16" s="420">
        <v>3</v>
      </c>
      <c r="B16" s="382" t="s">
        <v>469</v>
      </c>
      <c r="C16" s="331" t="s">
        <v>10</v>
      </c>
      <c r="D16" s="383">
        <v>1</v>
      </c>
      <c r="E16" s="339">
        <v>8000</v>
      </c>
      <c r="F16" s="178"/>
      <c r="G16" s="211"/>
      <c r="H16" s="138">
        <f t="shared" si="1"/>
        <v>0</v>
      </c>
      <c r="I16" s="139">
        <f t="shared" si="2"/>
        <v>0</v>
      </c>
      <c r="J16" s="494">
        <f t="shared" si="3"/>
        <v>1</v>
      </c>
      <c r="K16" s="715">
        <f t="shared" si="4"/>
        <v>8000</v>
      </c>
    </row>
    <row r="17" spans="1:11" ht="15.75" customHeight="1" x14ac:dyDescent="0.25">
      <c r="A17" s="420">
        <v>4</v>
      </c>
      <c r="B17" s="382" t="s">
        <v>309</v>
      </c>
      <c r="C17" s="331" t="s">
        <v>10</v>
      </c>
      <c r="D17" s="383">
        <v>29</v>
      </c>
      <c r="E17" s="339">
        <v>3000</v>
      </c>
      <c r="F17" s="178"/>
      <c r="G17" s="211"/>
      <c r="H17" s="138">
        <f t="shared" si="1"/>
        <v>0</v>
      </c>
      <c r="I17" s="139">
        <f t="shared" si="2"/>
        <v>0</v>
      </c>
      <c r="J17" s="494">
        <f t="shared" si="3"/>
        <v>29</v>
      </c>
      <c r="K17" s="715">
        <f t="shared" si="4"/>
        <v>3000</v>
      </c>
    </row>
    <row r="18" spans="1:11" ht="15.75" customHeight="1" x14ac:dyDescent="0.25">
      <c r="A18" s="702">
        <v>5</v>
      </c>
      <c r="B18" s="385" t="s">
        <v>660</v>
      </c>
      <c r="C18" s="338" t="s">
        <v>10</v>
      </c>
      <c r="D18" s="359">
        <v>3</v>
      </c>
      <c r="E18" s="339">
        <v>6000</v>
      </c>
      <c r="F18" s="165"/>
      <c r="G18" s="806"/>
      <c r="H18" s="138">
        <f t="shared" si="1"/>
        <v>0</v>
      </c>
      <c r="I18" s="139">
        <f t="shared" si="2"/>
        <v>0</v>
      </c>
      <c r="J18" s="168">
        <f t="shared" si="3"/>
        <v>3</v>
      </c>
      <c r="K18" s="684">
        <f t="shared" si="4"/>
        <v>6000</v>
      </c>
    </row>
    <row r="19" spans="1:11" ht="15.75" customHeight="1" x14ac:dyDescent="0.25">
      <c r="A19" s="702">
        <v>6</v>
      </c>
      <c r="B19" s="385" t="s">
        <v>561</v>
      </c>
      <c r="C19" s="338" t="s">
        <v>10</v>
      </c>
      <c r="D19" s="359">
        <v>3</v>
      </c>
      <c r="E19" s="339">
        <v>6000</v>
      </c>
      <c r="F19" s="165"/>
      <c r="G19" s="806"/>
      <c r="H19" s="167">
        <f t="shared" si="1"/>
        <v>0</v>
      </c>
      <c r="I19" s="676">
        <f t="shared" si="2"/>
        <v>0</v>
      </c>
      <c r="J19" s="168">
        <f t="shared" si="3"/>
        <v>3</v>
      </c>
      <c r="K19" s="684">
        <f t="shared" si="4"/>
        <v>6000</v>
      </c>
    </row>
    <row r="20" spans="1:11" ht="15.75" customHeight="1" x14ac:dyDescent="0.25">
      <c r="A20" s="702">
        <v>7</v>
      </c>
      <c r="B20" s="385" t="s">
        <v>787</v>
      </c>
      <c r="C20" s="338" t="s">
        <v>10</v>
      </c>
      <c r="D20" s="359">
        <v>1</v>
      </c>
      <c r="E20" s="339">
        <v>3000</v>
      </c>
      <c r="F20" s="165"/>
      <c r="G20" s="806"/>
      <c r="H20" s="167">
        <f t="shared" ref="H20" si="5">F20*G20</f>
        <v>0</v>
      </c>
      <c r="I20" s="676">
        <f t="shared" ref="I20" si="6">H20*1.25</f>
        <v>0</v>
      </c>
      <c r="J20" s="168">
        <f t="shared" ref="J20" si="7">D20-G20</f>
        <v>1</v>
      </c>
      <c r="K20" s="684">
        <f t="shared" ref="K20" si="8">E20-I20</f>
        <v>3000</v>
      </c>
    </row>
    <row r="21" spans="1:11" ht="15.75" customHeight="1" x14ac:dyDescent="0.25">
      <c r="A21" s="702">
        <v>8</v>
      </c>
      <c r="B21" s="385" t="s">
        <v>562</v>
      </c>
      <c r="C21" s="338" t="s">
        <v>10</v>
      </c>
      <c r="D21" s="359">
        <v>3</v>
      </c>
      <c r="E21" s="339">
        <v>3750</v>
      </c>
      <c r="F21" s="165"/>
      <c r="G21" s="806"/>
      <c r="H21" s="167">
        <f t="shared" si="1"/>
        <v>0</v>
      </c>
      <c r="I21" s="676">
        <f t="shared" si="2"/>
        <v>0</v>
      </c>
      <c r="J21" s="168">
        <f t="shared" si="3"/>
        <v>3</v>
      </c>
      <c r="K21" s="684">
        <f t="shared" si="4"/>
        <v>3750</v>
      </c>
    </row>
    <row r="22" spans="1:11" ht="15.75" customHeight="1" thickBot="1" x14ac:dyDescent="0.3">
      <c r="A22" s="826"/>
      <c r="B22" s="387"/>
      <c r="C22" s="342"/>
      <c r="D22" s="364"/>
      <c r="E22" s="343"/>
      <c r="F22" s="169"/>
      <c r="G22" s="786"/>
      <c r="H22" s="950"/>
      <c r="I22" s="864"/>
      <c r="J22" s="172">
        <f t="shared" si="3"/>
        <v>0</v>
      </c>
      <c r="K22" s="173">
        <f t="shared" si="4"/>
        <v>0</v>
      </c>
    </row>
    <row r="23" spans="1:11" ht="21.75" customHeight="1" thickBot="1" x14ac:dyDescent="0.3">
      <c r="A23" s="366"/>
      <c r="B23" s="367"/>
      <c r="C23" s="346">
        <v>32322</v>
      </c>
      <c r="D23" s="419" t="s">
        <v>102</v>
      </c>
      <c r="E23" s="348">
        <f>SUM(E14:E22)</f>
        <v>37500</v>
      </c>
      <c r="H23" s="148">
        <f>SUM(H14:H22)</f>
        <v>0</v>
      </c>
      <c r="I23" s="148">
        <f>SUM(I14:I22)</f>
        <v>0</v>
      </c>
      <c r="K23" s="149">
        <f>SUM(K14:K22)</f>
        <v>37500</v>
      </c>
    </row>
  </sheetData>
  <mergeCells count="10">
    <mergeCell ref="A11:E11"/>
    <mergeCell ref="F11:H11"/>
    <mergeCell ref="J11:K11"/>
    <mergeCell ref="D12:D13"/>
    <mergeCell ref="E12:E13"/>
    <mergeCell ref="A2:E2"/>
    <mergeCell ref="F2:H2"/>
    <mergeCell ref="J2:K2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G1" sqref="G1"/>
    </sheetView>
  </sheetViews>
  <sheetFormatPr defaultRowHeight="15" x14ac:dyDescent="0.25"/>
  <cols>
    <col min="1" max="1" width="3.7109375" style="122" customWidth="1"/>
    <col min="2" max="2" width="39.140625" style="121" customWidth="1"/>
    <col min="3" max="3" width="8" style="121" customWidth="1"/>
    <col min="4" max="4" width="11.7109375" style="121" customWidth="1"/>
    <col min="5" max="5" width="12.7109375" style="121" customWidth="1"/>
    <col min="6" max="6" width="8.85546875" style="121" customWidth="1"/>
    <col min="7" max="7" width="9.140625" style="121"/>
    <col min="8" max="8" width="12.7109375" style="121" customWidth="1"/>
    <col min="9" max="9" width="14.28515625" style="121" customWidth="1"/>
    <col min="10" max="10" width="10.140625" style="121" customWidth="1"/>
    <col min="11" max="11" width="12.7109375" style="121" customWidth="1"/>
    <col min="12" max="16384" width="9.140625" style="121"/>
  </cols>
  <sheetData>
    <row r="1" spans="1:11" ht="15.75" thickBot="1" x14ac:dyDescent="0.3"/>
    <row r="2" spans="1:11" s="150" customFormat="1" ht="19.5" customHeight="1" thickBot="1" x14ac:dyDescent="0.3">
      <c r="A2" s="1028" t="s">
        <v>109</v>
      </c>
      <c r="B2" s="1029"/>
      <c r="C2" s="1029"/>
      <c r="D2" s="1029"/>
      <c r="E2" s="1030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713"/>
      <c r="C3" s="713" t="s">
        <v>2</v>
      </c>
      <c r="D3" s="1026" t="s">
        <v>43</v>
      </c>
      <c r="E3" s="1024" t="s">
        <v>103</v>
      </c>
      <c r="F3" s="151" t="s">
        <v>100</v>
      </c>
      <c r="G3" s="125" t="s">
        <v>101</v>
      </c>
      <c r="H3" s="126" t="s">
        <v>102</v>
      </c>
      <c r="I3" s="127" t="s">
        <v>102</v>
      </c>
      <c r="J3" s="128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714" t="s">
        <v>3</v>
      </c>
      <c r="D4" s="1027"/>
      <c r="E4" s="1025"/>
      <c r="F4" s="152" t="s">
        <v>10</v>
      </c>
      <c r="G4" s="131" t="s">
        <v>10</v>
      </c>
      <c r="H4" s="132" t="s">
        <v>105</v>
      </c>
      <c r="I4" s="133" t="s">
        <v>105</v>
      </c>
      <c r="J4" s="134" t="s">
        <v>10</v>
      </c>
      <c r="K4" s="135" t="s">
        <v>105</v>
      </c>
    </row>
    <row r="5" spans="1:11" ht="24" customHeight="1" x14ac:dyDescent="0.25">
      <c r="A5" s="325">
        <v>1</v>
      </c>
      <c r="B5" s="326" t="s">
        <v>22</v>
      </c>
      <c r="C5" s="327" t="s">
        <v>10</v>
      </c>
      <c r="D5" s="629">
        <v>30</v>
      </c>
      <c r="E5" s="328">
        <v>375</v>
      </c>
      <c r="F5" s="153"/>
      <c r="G5" s="154"/>
      <c r="H5" s="155">
        <f t="shared" ref="H5:H10" si="0">F5*G5</f>
        <v>0</v>
      </c>
      <c r="I5" s="156">
        <f>H5*1.25</f>
        <v>0</v>
      </c>
      <c r="J5" s="157">
        <f t="shared" ref="J5:J10" si="1">D5-G5</f>
        <v>30</v>
      </c>
      <c r="K5" s="158">
        <f>E5-I5</f>
        <v>375</v>
      </c>
    </row>
    <row r="6" spans="1:11" ht="24" customHeight="1" x14ac:dyDescent="0.25">
      <c r="A6" s="329">
        <v>2</v>
      </c>
      <c r="B6" s="330" t="s">
        <v>23</v>
      </c>
      <c r="C6" s="331" t="s">
        <v>10</v>
      </c>
      <c r="D6" s="628">
        <v>12</v>
      </c>
      <c r="E6" s="332">
        <v>200</v>
      </c>
      <c r="F6" s="159"/>
      <c r="G6" s="160"/>
      <c r="H6" s="161">
        <f t="shared" si="0"/>
        <v>0</v>
      </c>
      <c r="I6" s="162">
        <f>H6*1.25</f>
        <v>0</v>
      </c>
      <c r="J6" s="163">
        <f t="shared" si="1"/>
        <v>12</v>
      </c>
      <c r="K6" s="164">
        <f>E6-I6</f>
        <v>200</v>
      </c>
    </row>
    <row r="7" spans="1:11" ht="27.75" customHeight="1" x14ac:dyDescent="0.25">
      <c r="A7" s="329">
        <v>3</v>
      </c>
      <c r="B7" s="330" t="s">
        <v>533</v>
      </c>
      <c r="C7" s="338" t="s">
        <v>10</v>
      </c>
      <c r="D7" s="338">
        <v>200</v>
      </c>
      <c r="E7" s="360">
        <v>80</v>
      </c>
      <c r="F7" s="804"/>
      <c r="G7" s="166"/>
      <c r="H7" s="161">
        <f t="shared" si="0"/>
        <v>0</v>
      </c>
      <c r="I7" s="162">
        <f t="shared" ref="I7:I17" si="2">H7*1.25</f>
        <v>0</v>
      </c>
      <c r="J7" s="163">
        <f t="shared" si="1"/>
        <v>200</v>
      </c>
      <c r="K7" s="164">
        <f t="shared" ref="K7:K17" si="3">E7-I7</f>
        <v>80</v>
      </c>
    </row>
    <row r="8" spans="1:11" ht="22.5" customHeight="1" x14ac:dyDescent="0.25">
      <c r="A8" s="329">
        <v>4</v>
      </c>
      <c r="B8" s="330" t="s">
        <v>671</v>
      </c>
      <c r="C8" s="331" t="s">
        <v>10</v>
      </c>
      <c r="D8" s="628">
        <v>50</v>
      </c>
      <c r="E8" s="332">
        <v>120</v>
      </c>
      <c r="F8" s="159"/>
      <c r="G8" s="160"/>
      <c r="H8" s="161">
        <f t="shared" si="0"/>
        <v>0</v>
      </c>
      <c r="I8" s="162">
        <f>H8*1.25</f>
        <v>0</v>
      </c>
      <c r="J8" s="163">
        <f t="shared" si="1"/>
        <v>50</v>
      </c>
      <c r="K8" s="164">
        <f>E8-I8</f>
        <v>120</v>
      </c>
    </row>
    <row r="9" spans="1:11" ht="22.5" customHeight="1" x14ac:dyDescent="0.25">
      <c r="A9" s="329">
        <v>5</v>
      </c>
      <c r="B9" s="330" t="s">
        <v>611</v>
      </c>
      <c r="C9" s="331" t="s">
        <v>10</v>
      </c>
      <c r="D9" s="331">
        <v>10</v>
      </c>
      <c r="E9" s="332">
        <v>200</v>
      </c>
      <c r="F9" s="159"/>
      <c r="G9" s="858"/>
      <c r="H9" s="161">
        <f t="shared" si="0"/>
        <v>0</v>
      </c>
      <c r="I9" s="162">
        <f>H9*1.25</f>
        <v>0</v>
      </c>
      <c r="J9" s="865">
        <f t="shared" si="1"/>
        <v>10</v>
      </c>
      <c r="K9" s="164">
        <f>E9-I9</f>
        <v>200</v>
      </c>
    </row>
    <row r="10" spans="1:11" ht="22.5" customHeight="1" x14ac:dyDescent="0.25">
      <c r="A10" s="329">
        <v>6</v>
      </c>
      <c r="B10" s="337" t="s">
        <v>169</v>
      </c>
      <c r="C10" s="338" t="s">
        <v>10</v>
      </c>
      <c r="D10" s="338">
        <v>200</v>
      </c>
      <c r="E10" s="360">
        <v>20</v>
      </c>
      <c r="F10" s="165"/>
      <c r="G10" s="166"/>
      <c r="H10" s="167">
        <f t="shared" si="0"/>
        <v>0</v>
      </c>
      <c r="I10" s="676">
        <f t="shared" si="2"/>
        <v>0</v>
      </c>
      <c r="J10" s="168">
        <f t="shared" si="1"/>
        <v>200</v>
      </c>
      <c r="K10" s="684">
        <f t="shared" si="3"/>
        <v>20</v>
      </c>
    </row>
    <row r="11" spans="1:11" ht="22.5" customHeight="1" x14ac:dyDescent="0.25">
      <c r="A11" s="329">
        <v>7</v>
      </c>
      <c r="B11" s="330" t="s">
        <v>717</v>
      </c>
      <c r="C11" s="331" t="s">
        <v>10</v>
      </c>
      <c r="D11" s="628">
        <v>600</v>
      </c>
      <c r="E11" s="332">
        <v>150</v>
      </c>
      <c r="F11" s="159"/>
      <c r="G11" s="160"/>
      <c r="H11" s="161">
        <f t="shared" ref="H11:H17" si="4">F11*G11</f>
        <v>0</v>
      </c>
      <c r="I11" s="162">
        <f t="shared" si="2"/>
        <v>0</v>
      </c>
      <c r="J11" s="163">
        <f t="shared" ref="J11:J17" si="5">D11-G11</f>
        <v>600</v>
      </c>
      <c r="K11" s="164">
        <f t="shared" si="3"/>
        <v>150</v>
      </c>
    </row>
    <row r="12" spans="1:11" ht="22.5" customHeight="1" x14ac:dyDescent="0.25">
      <c r="A12" s="329">
        <v>8</v>
      </c>
      <c r="B12" s="330" t="s">
        <v>25</v>
      </c>
      <c r="C12" s="331" t="s">
        <v>10</v>
      </c>
      <c r="D12" s="694">
        <v>1000</v>
      </c>
      <c r="E12" s="718">
        <v>100</v>
      </c>
      <c r="F12" s="159"/>
      <c r="G12" s="160"/>
      <c r="H12" s="161">
        <f>F12*G12</f>
        <v>0</v>
      </c>
      <c r="I12" s="162">
        <f>H12*1.25</f>
        <v>0</v>
      </c>
      <c r="J12" s="163">
        <f>D12-G12</f>
        <v>1000</v>
      </c>
      <c r="K12" s="164">
        <f>E12-I12</f>
        <v>100</v>
      </c>
    </row>
    <row r="13" spans="1:11" ht="22.5" customHeight="1" x14ac:dyDescent="0.25">
      <c r="A13" s="329">
        <v>9</v>
      </c>
      <c r="B13" s="330" t="s">
        <v>27</v>
      </c>
      <c r="C13" s="331" t="s">
        <v>20</v>
      </c>
      <c r="D13" s="628">
        <v>2</v>
      </c>
      <c r="E13" s="332">
        <v>25</v>
      </c>
      <c r="F13" s="159"/>
      <c r="G13" s="160"/>
      <c r="H13" s="161">
        <f t="shared" si="4"/>
        <v>0</v>
      </c>
      <c r="I13" s="162">
        <f t="shared" si="2"/>
        <v>0</v>
      </c>
      <c r="J13" s="163">
        <f t="shared" si="5"/>
        <v>2</v>
      </c>
      <c r="K13" s="164">
        <f t="shared" si="3"/>
        <v>25</v>
      </c>
    </row>
    <row r="14" spans="1:11" ht="22.5" customHeight="1" x14ac:dyDescent="0.25">
      <c r="A14" s="329">
        <v>10</v>
      </c>
      <c r="B14" s="330" t="s">
        <v>47</v>
      </c>
      <c r="C14" s="331" t="s">
        <v>20</v>
      </c>
      <c r="D14" s="331">
        <v>2</v>
      </c>
      <c r="E14" s="332">
        <v>25</v>
      </c>
      <c r="F14" s="159"/>
      <c r="G14" s="160"/>
      <c r="H14" s="161">
        <f t="shared" si="4"/>
        <v>0</v>
      </c>
      <c r="I14" s="162">
        <f t="shared" si="2"/>
        <v>0</v>
      </c>
      <c r="J14" s="163">
        <f t="shared" si="5"/>
        <v>2</v>
      </c>
      <c r="K14" s="164">
        <f t="shared" si="3"/>
        <v>25</v>
      </c>
    </row>
    <row r="15" spans="1:11" ht="22.5" customHeight="1" x14ac:dyDescent="0.25">
      <c r="A15" s="329">
        <v>11</v>
      </c>
      <c r="B15" s="330" t="s">
        <v>29</v>
      </c>
      <c r="C15" s="331" t="s">
        <v>20</v>
      </c>
      <c r="D15" s="331">
        <v>2</v>
      </c>
      <c r="E15" s="332">
        <v>50</v>
      </c>
      <c r="F15" s="159"/>
      <c r="G15" s="160"/>
      <c r="H15" s="161">
        <f t="shared" si="4"/>
        <v>0</v>
      </c>
      <c r="I15" s="162">
        <f t="shared" si="2"/>
        <v>0</v>
      </c>
      <c r="J15" s="163">
        <f t="shared" si="5"/>
        <v>2</v>
      </c>
      <c r="K15" s="164">
        <f t="shared" si="3"/>
        <v>50</v>
      </c>
    </row>
    <row r="16" spans="1:11" ht="22.5" customHeight="1" x14ac:dyDescent="0.25">
      <c r="A16" s="329">
        <v>12</v>
      </c>
      <c r="B16" s="337" t="s">
        <v>465</v>
      </c>
      <c r="C16" s="338" t="s">
        <v>10</v>
      </c>
      <c r="D16" s="338">
        <v>100</v>
      </c>
      <c r="E16" s="360">
        <v>25</v>
      </c>
      <c r="F16" s="165"/>
      <c r="G16" s="166"/>
      <c r="H16" s="161">
        <f t="shared" si="4"/>
        <v>0</v>
      </c>
      <c r="I16" s="162">
        <f t="shared" si="2"/>
        <v>0</v>
      </c>
      <c r="J16" s="163">
        <f t="shared" si="5"/>
        <v>100</v>
      </c>
      <c r="K16" s="164">
        <f t="shared" si="3"/>
        <v>25</v>
      </c>
    </row>
    <row r="17" spans="1:11" ht="22.5" customHeight="1" x14ac:dyDescent="0.25">
      <c r="A17" s="329">
        <v>13</v>
      </c>
      <c r="B17" s="337" t="s">
        <v>442</v>
      </c>
      <c r="C17" s="338" t="s">
        <v>10</v>
      </c>
      <c r="D17" s="338">
        <v>100</v>
      </c>
      <c r="E17" s="360">
        <v>50</v>
      </c>
      <c r="F17" s="165"/>
      <c r="G17" s="166"/>
      <c r="H17" s="167">
        <f t="shared" si="4"/>
        <v>0</v>
      </c>
      <c r="I17" s="162">
        <f t="shared" si="2"/>
        <v>0</v>
      </c>
      <c r="J17" s="168">
        <f t="shared" si="5"/>
        <v>100</v>
      </c>
      <c r="K17" s="164">
        <f t="shared" si="3"/>
        <v>50</v>
      </c>
    </row>
    <row r="18" spans="1:11" ht="22.5" customHeight="1" x14ac:dyDescent="0.25">
      <c r="A18" s="329">
        <v>14</v>
      </c>
      <c r="B18" s="330" t="s">
        <v>756</v>
      </c>
      <c r="C18" s="331" t="s">
        <v>10</v>
      </c>
      <c r="D18" s="331">
        <v>1</v>
      </c>
      <c r="E18" s="332">
        <v>530</v>
      </c>
      <c r="F18" s="159"/>
      <c r="G18" s="858"/>
      <c r="H18" s="161">
        <f>F18*G18</f>
        <v>0</v>
      </c>
      <c r="I18" s="162">
        <f>H18*1.25</f>
        <v>0</v>
      </c>
      <c r="J18" s="865">
        <f>D18-G18</f>
        <v>1</v>
      </c>
      <c r="K18" s="164">
        <f>E18-I18</f>
        <v>530</v>
      </c>
    </row>
    <row r="19" spans="1:11" ht="22.5" customHeight="1" x14ac:dyDescent="0.25">
      <c r="A19" s="329">
        <v>15</v>
      </c>
      <c r="B19" s="330" t="s">
        <v>616</v>
      </c>
      <c r="C19" s="331" t="s">
        <v>10</v>
      </c>
      <c r="D19" s="331">
        <v>50</v>
      </c>
      <c r="E19" s="332">
        <v>20</v>
      </c>
      <c r="F19" s="159"/>
      <c r="G19" s="858"/>
      <c r="H19" s="161">
        <f>F19*G19</f>
        <v>0</v>
      </c>
      <c r="I19" s="162">
        <f>H19*1.25</f>
        <v>0</v>
      </c>
      <c r="J19" s="865">
        <f>D19-G19</f>
        <v>50</v>
      </c>
      <c r="K19" s="164">
        <f>E19-I19</f>
        <v>20</v>
      </c>
    </row>
    <row r="20" spans="1:11" ht="22.5" customHeight="1" x14ac:dyDescent="0.25">
      <c r="A20" s="329">
        <v>16</v>
      </c>
      <c r="B20" s="330" t="s">
        <v>672</v>
      </c>
      <c r="C20" s="331" t="s">
        <v>10</v>
      </c>
      <c r="D20" s="694">
        <v>1</v>
      </c>
      <c r="E20" s="718">
        <v>75</v>
      </c>
      <c r="F20" s="159"/>
      <c r="G20" s="160"/>
      <c r="H20" s="161">
        <f>F20*G20</f>
        <v>0</v>
      </c>
      <c r="I20" s="162">
        <f>H20*1.25</f>
        <v>0</v>
      </c>
      <c r="J20" s="163">
        <f>D20-G20</f>
        <v>1</v>
      </c>
      <c r="K20" s="164">
        <f>E20-I20</f>
        <v>75</v>
      </c>
    </row>
    <row r="21" spans="1:11" ht="22.5" customHeight="1" x14ac:dyDescent="0.25">
      <c r="A21" s="329">
        <v>17</v>
      </c>
      <c r="B21" s="330" t="s">
        <v>18</v>
      </c>
      <c r="C21" s="331" t="s">
        <v>6</v>
      </c>
      <c r="D21" s="331">
        <v>2</v>
      </c>
      <c r="E21" s="332">
        <v>60</v>
      </c>
      <c r="F21" s="159"/>
      <c r="G21" s="160"/>
      <c r="H21" s="161">
        <f>F21*G21</f>
        <v>0</v>
      </c>
      <c r="I21" s="162">
        <f>H21*1.25</f>
        <v>0</v>
      </c>
      <c r="J21" s="163">
        <f>D21-G21</f>
        <v>2</v>
      </c>
      <c r="K21" s="164">
        <f>E21-I21</f>
        <v>60</v>
      </c>
    </row>
    <row r="22" spans="1:11" ht="22.5" customHeight="1" x14ac:dyDescent="0.25">
      <c r="A22" s="329">
        <v>18</v>
      </c>
      <c r="B22" s="330" t="s">
        <v>35</v>
      </c>
      <c r="C22" s="331" t="s">
        <v>10</v>
      </c>
      <c r="D22" s="331">
        <v>10</v>
      </c>
      <c r="E22" s="332">
        <v>20</v>
      </c>
      <c r="F22" s="159"/>
      <c r="G22" s="160"/>
      <c r="H22" s="161">
        <f t="shared" ref="H22:H27" si="6">F22*G22</f>
        <v>0</v>
      </c>
      <c r="I22" s="162">
        <f t="shared" ref="I22:I27" si="7">H22*1.25</f>
        <v>0</v>
      </c>
      <c r="J22" s="163">
        <f t="shared" ref="J22:J27" si="8">D22-G22</f>
        <v>10</v>
      </c>
      <c r="K22" s="164">
        <f t="shared" ref="K22:K27" si="9">E22-I22</f>
        <v>20</v>
      </c>
    </row>
    <row r="23" spans="1:11" ht="22.5" customHeight="1" x14ac:dyDescent="0.25">
      <c r="A23" s="329">
        <v>19</v>
      </c>
      <c r="B23" s="330" t="s">
        <v>36</v>
      </c>
      <c r="C23" s="331" t="s">
        <v>10</v>
      </c>
      <c r="D23" s="331">
        <v>10</v>
      </c>
      <c r="E23" s="332">
        <v>20</v>
      </c>
      <c r="F23" s="159"/>
      <c r="G23" s="160"/>
      <c r="H23" s="161">
        <f t="shared" si="6"/>
        <v>0</v>
      </c>
      <c r="I23" s="162">
        <f t="shared" si="7"/>
        <v>0</v>
      </c>
      <c r="J23" s="163">
        <f t="shared" si="8"/>
        <v>10</v>
      </c>
      <c r="K23" s="164">
        <f t="shared" si="9"/>
        <v>20</v>
      </c>
    </row>
    <row r="24" spans="1:11" ht="22.5" customHeight="1" x14ac:dyDescent="0.25">
      <c r="A24" s="329">
        <v>20</v>
      </c>
      <c r="B24" s="330" t="s">
        <v>37</v>
      </c>
      <c r="C24" s="331" t="s">
        <v>10</v>
      </c>
      <c r="D24" s="331">
        <v>2</v>
      </c>
      <c r="E24" s="332">
        <v>5</v>
      </c>
      <c r="F24" s="159"/>
      <c r="G24" s="160"/>
      <c r="H24" s="161">
        <f t="shared" si="6"/>
        <v>0</v>
      </c>
      <c r="I24" s="162">
        <f t="shared" si="7"/>
        <v>0</v>
      </c>
      <c r="J24" s="163">
        <f t="shared" si="8"/>
        <v>2</v>
      </c>
      <c r="K24" s="164">
        <f t="shared" si="9"/>
        <v>5</v>
      </c>
    </row>
    <row r="25" spans="1:11" ht="22.5" customHeight="1" x14ac:dyDescent="0.25">
      <c r="A25" s="329">
        <v>21</v>
      </c>
      <c r="B25" s="330" t="s">
        <v>108</v>
      </c>
      <c r="C25" s="331" t="s">
        <v>10</v>
      </c>
      <c r="D25" s="331">
        <v>10</v>
      </c>
      <c r="E25" s="332">
        <v>30</v>
      </c>
      <c r="F25" s="159"/>
      <c r="G25" s="160"/>
      <c r="H25" s="161">
        <f t="shared" si="6"/>
        <v>0</v>
      </c>
      <c r="I25" s="162">
        <f t="shared" si="7"/>
        <v>0</v>
      </c>
      <c r="J25" s="163">
        <f t="shared" si="8"/>
        <v>10</v>
      </c>
      <c r="K25" s="164">
        <f t="shared" si="9"/>
        <v>30</v>
      </c>
    </row>
    <row r="26" spans="1:11" ht="22.5" customHeight="1" x14ac:dyDescent="0.25">
      <c r="A26" s="329">
        <v>22</v>
      </c>
      <c r="B26" s="330" t="s">
        <v>38</v>
      </c>
      <c r="C26" s="331" t="s">
        <v>10</v>
      </c>
      <c r="D26" s="331">
        <v>40</v>
      </c>
      <c r="E26" s="332">
        <v>60</v>
      </c>
      <c r="F26" s="159"/>
      <c r="G26" s="160"/>
      <c r="H26" s="161">
        <f t="shared" si="6"/>
        <v>0</v>
      </c>
      <c r="I26" s="162">
        <f t="shared" si="7"/>
        <v>0</v>
      </c>
      <c r="J26" s="163">
        <f t="shared" si="8"/>
        <v>40</v>
      </c>
      <c r="K26" s="164">
        <f t="shared" si="9"/>
        <v>60</v>
      </c>
    </row>
    <row r="27" spans="1:11" ht="22.5" customHeight="1" x14ac:dyDescent="0.25">
      <c r="A27" s="329">
        <v>23</v>
      </c>
      <c r="B27" s="337" t="s">
        <v>134</v>
      </c>
      <c r="C27" s="338" t="s">
        <v>10</v>
      </c>
      <c r="D27" s="338">
        <v>40</v>
      </c>
      <c r="E27" s="360">
        <v>50</v>
      </c>
      <c r="F27" s="165"/>
      <c r="G27" s="166"/>
      <c r="H27" s="167">
        <f t="shared" si="6"/>
        <v>0</v>
      </c>
      <c r="I27" s="162">
        <f t="shared" si="7"/>
        <v>0</v>
      </c>
      <c r="J27" s="168">
        <f t="shared" si="8"/>
        <v>40</v>
      </c>
      <c r="K27" s="164">
        <f t="shared" si="9"/>
        <v>50</v>
      </c>
    </row>
    <row r="28" spans="1:11" ht="22.5" customHeight="1" x14ac:dyDescent="0.25">
      <c r="A28" s="329">
        <v>24</v>
      </c>
      <c r="B28" s="337" t="s">
        <v>726</v>
      </c>
      <c r="C28" s="338" t="s">
        <v>10</v>
      </c>
      <c r="D28" s="338">
        <v>5</v>
      </c>
      <c r="E28" s="360">
        <v>40</v>
      </c>
      <c r="F28" s="165"/>
      <c r="G28" s="166"/>
      <c r="H28" s="167">
        <f>F28*G28</f>
        <v>0</v>
      </c>
      <c r="I28" s="162">
        <f>H28*1.25</f>
        <v>0</v>
      </c>
      <c r="J28" s="168">
        <f t="shared" ref="J28:J52" si="10">D28-G28</f>
        <v>5</v>
      </c>
      <c r="K28" s="164">
        <f>E28-I28</f>
        <v>40</v>
      </c>
    </row>
    <row r="29" spans="1:11" ht="22.5" customHeight="1" x14ac:dyDescent="0.25">
      <c r="A29" s="329">
        <v>25</v>
      </c>
      <c r="B29" s="330" t="s">
        <v>605</v>
      </c>
      <c r="C29" s="331" t="s">
        <v>10</v>
      </c>
      <c r="D29" s="694">
        <v>20</v>
      </c>
      <c r="E29" s="718">
        <v>60</v>
      </c>
      <c r="F29" s="159"/>
      <c r="G29" s="160"/>
      <c r="H29" s="161">
        <f t="shared" ref="H29:H37" si="11">F29*G29</f>
        <v>0</v>
      </c>
      <c r="I29" s="162">
        <f t="shared" ref="I29:I38" si="12">H29*1.25</f>
        <v>0</v>
      </c>
      <c r="J29" s="163">
        <f t="shared" si="10"/>
        <v>20</v>
      </c>
      <c r="K29" s="164">
        <f t="shared" ref="K29:K38" si="13">E29-I29</f>
        <v>60</v>
      </c>
    </row>
    <row r="30" spans="1:11" ht="22.5" customHeight="1" x14ac:dyDescent="0.25">
      <c r="A30" s="329">
        <v>26</v>
      </c>
      <c r="B30" s="330" t="s">
        <v>40</v>
      </c>
      <c r="C30" s="331" t="s">
        <v>10</v>
      </c>
      <c r="D30" s="331">
        <v>2</v>
      </c>
      <c r="E30" s="332">
        <v>15</v>
      </c>
      <c r="F30" s="159"/>
      <c r="G30" s="160"/>
      <c r="H30" s="161">
        <f t="shared" si="11"/>
        <v>0</v>
      </c>
      <c r="I30" s="162">
        <f t="shared" si="12"/>
        <v>0</v>
      </c>
      <c r="J30" s="163">
        <f t="shared" si="10"/>
        <v>2</v>
      </c>
      <c r="K30" s="164">
        <f t="shared" si="13"/>
        <v>15</v>
      </c>
    </row>
    <row r="31" spans="1:11" ht="22.5" customHeight="1" x14ac:dyDescent="0.25">
      <c r="A31" s="329">
        <v>27</v>
      </c>
      <c r="B31" s="330" t="s">
        <v>547</v>
      </c>
      <c r="C31" s="331" t="s">
        <v>10</v>
      </c>
      <c r="D31" s="331">
        <v>2</v>
      </c>
      <c r="E31" s="332">
        <v>10</v>
      </c>
      <c r="F31" s="159"/>
      <c r="G31" s="160"/>
      <c r="H31" s="161">
        <f>F31*G31</f>
        <v>0</v>
      </c>
      <c r="I31" s="162">
        <f>H31*1.25</f>
        <v>0</v>
      </c>
      <c r="J31" s="163">
        <f t="shared" si="10"/>
        <v>2</v>
      </c>
      <c r="K31" s="164">
        <f>E31-I31</f>
        <v>10</v>
      </c>
    </row>
    <row r="32" spans="1:11" ht="22.5" customHeight="1" x14ac:dyDescent="0.25">
      <c r="A32" s="329">
        <v>28</v>
      </c>
      <c r="B32" s="337" t="s">
        <v>464</v>
      </c>
      <c r="C32" s="338" t="s">
        <v>10</v>
      </c>
      <c r="D32" s="338">
        <v>10</v>
      </c>
      <c r="E32" s="360">
        <v>160</v>
      </c>
      <c r="F32" s="165"/>
      <c r="G32" s="166"/>
      <c r="H32" s="167">
        <f t="shared" si="11"/>
        <v>0</v>
      </c>
      <c r="I32" s="676">
        <f t="shared" si="12"/>
        <v>0</v>
      </c>
      <c r="J32" s="168">
        <f t="shared" si="10"/>
        <v>10</v>
      </c>
      <c r="K32" s="684">
        <f t="shared" si="13"/>
        <v>160</v>
      </c>
    </row>
    <row r="33" spans="1:11" ht="22.5" customHeight="1" x14ac:dyDescent="0.25">
      <c r="A33" s="329">
        <v>29</v>
      </c>
      <c r="B33" s="337" t="s">
        <v>463</v>
      </c>
      <c r="C33" s="338" t="s">
        <v>10</v>
      </c>
      <c r="D33" s="338">
        <v>20</v>
      </c>
      <c r="E33" s="360">
        <v>110</v>
      </c>
      <c r="F33" s="165"/>
      <c r="G33" s="166"/>
      <c r="H33" s="167">
        <f t="shared" si="11"/>
        <v>0</v>
      </c>
      <c r="I33" s="676">
        <f t="shared" si="12"/>
        <v>0</v>
      </c>
      <c r="J33" s="168">
        <f t="shared" si="10"/>
        <v>20</v>
      </c>
      <c r="K33" s="684">
        <f t="shared" si="13"/>
        <v>110</v>
      </c>
    </row>
    <row r="34" spans="1:11" ht="22.5" customHeight="1" x14ac:dyDescent="0.25">
      <c r="A34" s="329">
        <v>30</v>
      </c>
      <c r="B34" s="337" t="s">
        <v>142</v>
      </c>
      <c r="C34" s="338" t="s">
        <v>10</v>
      </c>
      <c r="D34" s="338">
        <v>15</v>
      </c>
      <c r="E34" s="360">
        <v>120</v>
      </c>
      <c r="F34" s="165"/>
      <c r="G34" s="166"/>
      <c r="H34" s="167">
        <f t="shared" si="11"/>
        <v>0</v>
      </c>
      <c r="I34" s="162">
        <f t="shared" si="12"/>
        <v>0</v>
      </c>
      <c r="J34" s="168">
        <f t="shared" si="10"/>
        <v>15</v>
      </c>
      <c r="K34" s="164">
        <f t="shared" si="13"/>
        <v>120</v>
      </c>
    </row>
    <row r="35" spans="1:11" ht="22.5" customHeight="1" x14ac:dyDescent="0.25">
      <c r="A35" s="329">
        <v>31</v>
      </c>
      <c r="B35" s="330" t="s">
        <v>32</v>
      </c>
      <c r="C35" s="331" t="s">
        <v>10</v>
      </c>
      <c r="D35" s="331">
        <v>20</v>
      </c>
      <c r="E35" s="332">
        <v>40</v>
      </c>
      <c r="F35" s="159"/>
      <c r="G35" s="160"/>
      <c r="H35" s="161">
        <f t="shared" si="11"/>
        <v>0</v>
      </c>
      <c r="I35" s="162">
        <f t="shared" si="12"/>
        <v>0</v>
      </c>
      <c r="J35" s="163">
        <f t="shared" si="10"/>
        <v>20</v>
      </c>
      <c r="K35" s="164">
        <f t="shared" si="13"/>
        <v>40</v>
      </c>
    </row>
    <row r="36" spans="1:11" ht="22.5" customHeight="1" x14ac:dyDescent="0.25">
      <c r="A36" s="329">
        <v>32</v>
      </c>
      <c r="B36" s="330" t="s">
        <v>33</v>
      </c>
      <c r="C36" s="331" t="s">
        <v>10</v>
      </c>
      <c r="D36" s="331">
        <v>10</v>
      </c>
      <c r="E36" s="332">
        <v>80</v>
      </c>
      <c r="F36" s="159"/>
      <c r="G36" s="160"/>
      <c r="H36" s="161">
        <f t="shared" si="11"/>
        <v>0</v>
      </c>
      <c r="I36" s="162">
        <f t="shared" si="12"/>
        <v>0</v>
      </c>
      <c r="J36" s="163">
        <f t="shared" si="10"/>
        <v>10</v>
      </c>
      <c r="K36" s="164">
        <f t="shared" si="13"/>
        <v>80</v>
      </c>
    </row>
    <row r="37" spans="1:11" ht="22.5" customHeight="1" x14ac:dyDescent="0.25">
      <c r="A37" s="329">
        <v>33</v>
      </c>
      <c r="B37" s="330" t="s">
        <v>41</v>
      </c>
      <c r="C37" s="331" t="s">
        <v>10</v>
      </c>
      <c r="D37" s="331">
        <v>10</v>
      </c>
      <c r="E37" s="332">
        <v>80</v>
      </c>
      <c r="F37" s="159"/>
      <c r="G37" s="160"/>
      <c r="H37" s="161">
        <f t="shared" si="11"/>
        <v>0</v>
      </c>
      <c r="I37" s="162">
        <f t="shared" si="12"/>
        <v>0</v>
      </c>
      <c r="J37" s="163">
        <f t="shared" si="10"/>
        <v>10</v>
      </c>
      <c r="K37" s="164">
        <f t="shared" si="13"/>
        <v>80</v>
      </c>
    </row>
    <row r="38" spans="1:11" ht="22.5" customHeight="1" x14ac:dyDescent="0.25">
      <c r="A38" s="329">
        <v>34</v>
      </c>
      <c r="B38" s="337" t="s">
        <v>460</v>
      </c>
      <c r="C38" s="338" t="s">
        <v>10</v>
      </c>
      <c r="D38" s="338">
        <v>2</v>
      </c>
      <c r="E38" s="360">
        <v>140</v>
      </c>
      <c r="F38" s="165"/>
      <c r="G38" s="166"/>
      <c r="H38" s="167">
        <f t="shared" ref="H38:H52" si="14">F38*G38</f>
        <v>0</v>
      </c>
      <c r="I38" s="676">
        <f t="shared" si="12"/>
        <v>0</v>
      </c>
      <c r="J38" s="168">
        <f t="shared" si="10"/>
        <v>2</v>
      </c>
      <c r="K38" s="684">
        <f t="shared" si="13"/>
        <v>140</v>
      </c>
    </row>
    <row r="39" spans="1:11" ht="22.5" customHeight="1" x14ac:dyDescent="0.25">
      <c r="A39" s="329">
        <v>35</v>
      </c>
      <c r="B39" s="337" t="s">
        <v>412</v>
      </c>
      <c r="C39" s="338" t="s">
        <v>10</v>
      </c>
      <c r="D39" s="719">
        <v>1</v>
      </c>
      <c r="E39" s="741">
        <v>60</v>
      </c>
      <c r="F39" s="165"/>
      <c r="G39" s="166"/>
      <c r="H39" s="167">
        <f t="shared" si="14"/>
        <v>0</v>
      </c>
      <c r="I39" s="162">
        <f t="shared" ref="I39:I52" si="15">H39*1.25</f>
        <v>0</v>
      </c>
      <c r="J39" s="168">
        <f t="shared" si="10"/>
        <v>1</v>
      </c>
      <c r="K39" s="164">
        <f t="shared" ref="K39:K52" si="16">E39-I39</f>
        <v>60</v>
      </c>
    </row>
    <row r="40" spans="1:11" ht="22.5" customHeight="1" x14ac:dyDescent="0.25">
      <c r="A40" s="329">
        <v>36</v>
      </c>
      <c r="B40" s="337" t="s">
        <v>413</v>
      </c>
      <c r="C40" s="338" t="s">
        <v>10</v>
      </c>
      <c r="D40" s="719">
        <v>1</v>
      </c>
      <c r="E40" s="741">
        <v>100</v>
      </c>
      <c r="F40" s="165"/>
      <c r="G40" s="166"/>
      <c r="H40" s="167">
        <f t="shared" si="14"/>
        <v>0</v>
      </c>
      <c r="I40" s="162">
        <f t="shared" si="15"/>
        <v>0</v>
      </c>
      <c r="J40" s="168">
        <f t="shared" si="10"/>
        <v>1</v>
      </c>
      <c r="K40" s="164">
        <f t="shared" si="16"/>
        <v>100</v>
      </c>
    </row>
    <row r="41" spans="1:11" ht="24" customHeight="1" x14ac:dyDescent="0.25">
      <c r="A41" s="329">
        <v>37</v>
      </c>
      <c r="B41" s="330" t="s">
        <v>21</v>
      </c>
      <c r="C41" s="331" t="s">
        <v>10</v>
      </c>
      <c r="D41" s="694">
        <v>10</v>
      </c>
      <c r="E41" s="718">
        <v>75</v>
      </c>
      <c r="F41" s="159"/>
      <c r="G41" s="160"/>
      <c r="H41" s="161">
        <f t="shared" si="14"/>
        <v>0</v>
      </c>
      <c r="I41" s="162">
        <f t="shared" si="15"/>
        <v>0</v>
      </c>
      <c r="J41" s="163">
        <f t="shared" si="10"/>
        <v>10</v>
      </c>
      <c r="K41" s="164">
        <f t="shared" si="16"/>
        <v>75</v>
      </c>
    </row>
    <row r="42" spans="1:11" ht="22.5" customHeight="1" x14ac:dyDescent="0.25">
      <c r="A42" s="329">
        <v>38</v>
      </c>
      <c r="B42" s="334" t="s">
        <v>97</v>
      </c>
      <c r="C42" s="331" t="s">
        <v>53</v>
      </c>
      <c r="D42" s="335">
        <v>40</v>
      </c>
      <c r="E42" s="332">
        <v>670</v>
      </c>
      <c r="F42" s="165"/>
      <c r="G42" s="166"/>
      <c r="H42" s="161">
        <f t="shared" si="14"/>
        <v>0</v>
      </c>
      <c r="I42" s="162">
        <f t="shared" si="15"/>
        <v>0</v>
      </c>
      <c r="J42" s="163">
        <f t="shared" si="10"/>
        <v>40</v>
      </c>
      <c r="K42" s="164">
        <f t="shared" si="16"/>
        <v>670</v>
      </c>
    </row>
    <row r="43" spans="1:11" ht="22.5" customHeight="1" x14ac:dyDescent="0.25">
      <c r="A43" s="329">
        <v>39</v>
      </c>
      <c r="B43" s="334" t="s">
        <v>770</v>
      </c>
      <c r="C43" s="331" t="s">
        <v>53</v>
      </c>
      <c r="D43" s="335">
        <v>20</v>
      </c>
      <c r="E43" s="332">
        <v>150</v>
      </c>
      <c r="F43" s="165"/>
      <c r="G43" s="166"/>
      <c r="H43" s="161">
        <f t="shared" si="14"/>
        <v>0</v>
      </c>
      <c r="I43" s="162">
        <f t="shared" si="15"/>
        <v>0</v>
      </c>
      <c r="J43" s="163">
        <f t="shared" si="10"/>
        <v>20</v>
      </c>
      <c r="K43" s="164">
        <f t="shared" si="16"/>
        <v>150</v>
      </c>
    </row>
    <row r="44" spans="1:11" ht="22.5" customHeight="1" x14ac:dyDescent="0.25">
      <c r="A44" s="329">
        <v>40</v>
      </c>
      <c r="B44" s="334" t="s">
        <v>95</v>
      </c>
      <c r="C44" s="331" t="s">
        <v>53</v>
      </c>
      <c r="D44" s="335">
        <v>75</v>
      </c>
      <c r="E44" s="332">
        <v>390</v>
      </c>
      <c r="F44" s="165"/>
      <c r="G44" s="166"/>
      <c r="H44" s="161">
        <f t="shared" si="14"/>
        <v>0</v>
      </c>
      <c r="I44" s="162">
        <f t="shared" si="15"/>
        <v>0</v>
      </c>
      <c r="J44" s="163">
        <f t="shared" si="10"/>
        <v>75</v>
      </c>
      <c r="K44" s="164">
        <f t="shared" si="16"/>
        <v>390</v>
      </c>
    </row>
    <row r="45" spans="1:11" ht="24" customHeight="1" x14ac:dyDescent="0.25">
      <c r="A45" s="329">
        <v>41</v>
      </c>
      <c r="B45" s="330" t="s">
        <v>31</v>
      </c>
      <c r="C45" s="331" t="s">
        <v>10</v>
      </c>
      <c r="D45" s="331">
        <v>30</v>
      </c>
      <c r="E45" s="332">
        <v>375</v>
      </c>
      <c r="F45" s="159"/>
      <c r="G45" s="160"/>
      <c r="H45" s="161">
        <f t="shared" si="14"/>
        <v>0</v>
      </c>
      <c r="I45" s="162">
        <f t="shared" si="15"/>
        <v>0</v>
      </c>
      <c r="J45" s="163">
        <f t="shared" si="10"/>
        <v>30</v>
      </c>
      <c r="K45" s="164">
        <f t="shared" si="16"/>
        <v>375</v>
      </c>
    </row>
    <row r="46" spans="1:11" ht="22.5" customHeight="1" x14ac:dyDescent="0.25">
      <c r="A46" s="329">
        <v>42</v>
      </c>
      <c r="B46" s="330" t="s">
        <v>535</v>
      </c>
      <c r="C46" s="331" t="s">
        <v>10</v>
      </c>
      <c r="D46" s="331">
        <v>1</v>
      </c>
      <c r="E46" s="332">
        <v>100</v>
      </c>
      <c r="F46" s="159"/>
      <c r="G46" s="160"/>
      <c r="H46" s="161">
        <f t="shared" si="14"/>
        <v>0</v>
      </c>
      <c r="I46" s="162">
        <f t="shared" si="15"/>
        <v>0</v>
      </c>
      <c r="J46" s="163">
        <f t="shared" si="10"/>
        <v>1</v>
      </c>
      <c r="K46" s="164">
        <f t="shared" si="16"/>
        <v>100</v>
      </c>
    </row>
    <row r="47" spans="1:11" ht="22.5" customHeight="1" x14ac:dyDescent="0.25">
      <c r="A47" s="329">
        <v>43</v>
      </c>
      <c r="B47" s="330" t="s">
        <v>764</v>
      </c>
      <c r="C47" s="331" t="s">
        <v>10</v>
      </c>
      <c r="D47" s="628">
        <v>1</v>
      </c>
      <c r="E47" s="332">
        <v>110</v>
      </c>
      <c r="F47" s="159"/>
      <c r="G47" s="160"/>
      <c r="H47" s="161">
        <f t="shared" si="14"/>
        <v>0</v>
      </c>
      <c r="I47" s="162">
        <f t="shared" si="15"/>
        <v>0</v>
      </c>
      <c r="J47" s="163">
        <f t="shared" si="10"/>
        <v>1</v>
      </c>
      <c r="K47" s="164">
        <f t="shared" si="16"/>
        <v>110</v>
      </c>
    </row>
    <row r="48" spans="1:11" ht="22.5" customHeight="1" x14ac:dyDescent="0.25">
      <c r="A48" s="329">
        <v>45</v>
      </c>
      <c r="B48" s="330" t="s">
        <v>548</v>
      </c>
      <c r="C48" s="331" t="s">
        <v>10</v>
      </c>
      <c r="D48" s="694">
        <v>150</v>
      </c>
      <c r="E48" s="718">
        <v>775</v>
      </c>
      <c r="F48" s="159"/>
      <c r="G48" s="160"/>
      <c r="H48" s="161">
        <f t="shared" si="14"/>
        <v>0</v>
      </c>
      <c r="I48" s="162">
        <f t="shared" si="15"/>
        <v>0</v>
      </c>
      <c r="J48" s="163">
        <f t="shared" si="10"/>
        <v>150</v>
      </c>
      <c r="K48" s="164">
        <f t="shared" si="16"/>
        <v>775</v>
      </c>
    </row>
    <row r="49" spans="1:11" ht="22.5" customHeight="1" x14ac:dyDescent="0.25">
      <c r="A49" s="329">
        <v>46</v>
      </c>
      <c r="B49" s="330" t="s">
        <v>575</v>
      </c>
      <c r="C49" s="331" t="s">
        <v>10</v>
      </c>
      <c r="D49" s="694">
        <v>10</v>
      </c>
      <c r="E49" s="718">
        <v>70</v>
      </c>
      <c r="F49" s="159"/>
      <c r="G49" s="160"/>
      <c r="H49" s="161">
        <f t="shared" si="14"/>
        <v>0</v>
      </c>
      <c r="I49" s="162">
        <f t="shared" si="15"/>
        <v>0</v>
      </c>
      <c r="J49" s="163">
        <f t="shared" si="10"/>
        <v>10</v>
      </c>
      <c r="K49" s="164">
        <f t="shared" si="16"/>
        <v>70</v>
      </c>
    </row>
    <row r="50" spans="1:11" ht="22.5" customHeight="1" x14ac:dyDescent="0.25">
      <c r="A50" s="329">
        <v>47</v>
      </c>
      <c r="B50" s="330" t="s">
        <v>612</v>
      </c>
      <c r="C50" s="331" t="s">
        <v>10</v>
      </c>
      <c r="D50" s="331">
        <v>10</v>
      </c>
      <c r="E50" s="332">
        <v>50</v>
      </c>
      <c r="F50" s="159"/>
      <c r="G50" s="160"/>
      <c r="H50" s="161">
        <f t="shared" si="14"/>
        <v>0</v>
      </c>
      <c r="I50" s="162">
        <f t="shared" si="15"/>
        <v>0</v>
      </c>
      <c r="J50" s="163">
        <f t="shared" si="10"/>
        <v>10</v>
      </c>
      <c r="K50" s="164">
        <f t="shared" si="16"/>
        <v>50</v>
      </c>
    </row>
    <row r="51" spans="1:11" ht="22.5" customHeight="1" x14ac:dyDescent="0.25">
      <c r="A51" s="329">
        <v>48</v>
      </c>
      <c r="B51" s="330" t="s">
        <v>536</v>
      </c>
      <c r="C51" s="331" t="s">
        <v>10</v>
      </c>
      <c r="D51" s="694">
        <v>10</v>
      </c>
      <c r="E51" s="718">
        <v>150</v>
      </c>
      <c r="F51" s="159"/>
      <c r="G51" s="160"/>
      <c r="H51" s="161">
        <f t="shared" si="14"/>
        <v>0</v>
      </c>
      <c r="I51" s="162">
        <f t="shared" si="15"/>
        <v>0</v>
      </c>
      <c r="J51" s="163">
        <f t="shared" si="10"/>
        <v>10</v>
      </c>
      <c r="K51" s="164">
        <f t="shared" si="16"/>
        <v>150</v>
      </c>
    </row>
    <row r="52" spans="1:11" ht="22.5" customHeight="1" x14ac:dyDescent="0.25">
      <c r="A52" s="329">
        <v>49</v>
      </c>
      <c r="B52" s="330" t="s">
        <v>599</v>
      </c>
      <c r="C52" s="331" t="s">
        <v>10</v>
      </c>
      <c r="D52" s="694">
        <v>1</v>
      </c>
      <c r="E52" s="718">
        <v>20</v>
      </c>
      <c r="F52" s="159"/>
      <c r="G52" s="160"/>
      <c r="H52" s="161">
        <f t="shared" si="14"/>
        <v>0</v>
      </c>
      <c r="I52" s="162">
        <f t="shared" si="15"/>
        <v>0</v>
      </c>
      <c r="J52" s="163">
        <f t="shared" si="10"/>
        <v>1</v>
      </c>
      <c r="K52" s="164">
        <f t="shared" si="16"/>
        <v>20</v>
      </c>
    </row>
    <row r="53" spans="1:11" ht="22.5" customHeight="1" x14ac:dyDescent="0.25">
      <c r="A53" s="329">
        <v>50</v>
      </c>
      <c r="B53" s="330" t="s">
        <v>740</v>
      </c>
      <c r="C53" s="331" t="s">
        <v>10</v>
      </c>
      <c r="D53" s="694">
        <v>10</v>
      </c>
      <c r="E53" s="718">
        <v>50</v>
      </c>
      <c r="F53" s="159"/>
      <c r="G53" s="160"/>
      <c r="H53" s="161">
        <f t="shared" ref="H53" si="17">F53*G53</f>
        <v>0</v>
      </c>
      <c r="I53" s="162">
        <f t="shared" ref="I53" si="18">H53*1.25</f>
        <v>0</v>
      </c>
      <c r="J53" s="163">
        <f t="shared" ref="J53" si="19">D53-G53</f>
        <v>10</v>
      </c>
      <c r="K53" s="164">
        <f t="shared" ref="K53" si="20">E53-I53</f>
        <v>50</v>
      </c>
    </row>
    <row r="54" spans="1:11" ht="22.5" customHeight="1" x14ac:dyDescent="0.25">
      <c r="A54" s="329">
        <v>51</v>
      </c>
      <c r="B54" s="330" t="s">
        <v>741</v>
      </c>
      <c r="C54" s="331" t="s">
        <v>10</v>
      </c>
      <c r="D54" s="694">
        <v>7</v>
      </c>
      <c r="E54" s="718">
        <v>140</v>
      </c>
      <c r="F54" s="159"/>
      <c r="G54" s="160"/>
      <c r="H54" s="161">
        <f t="shared" ref="H54:H55" si="21">F54*G54</f>
        <v>0</v>
      </c>
      <c r="I54" s="162">
        <f t="shared" ref="I54:I55" si="22">H54*1.25</f>
        <v>0</v>
      </c>
      <c r="J54" s="163">
        <f t="shared" ref="J54:J55" si="23">D54-G54</f>
        <v>7</v>
      </c>
      <c r="K54" s="164">
        <f t="shared" ref="K54:K55" si="24">E54-I54</f>
        <v>140</v>
      </c>
    </row>
    <row r="55" spans="1:11" ht="22.5" customHeight="1" x14ac:dyDescent="0.25">
      <c r="A55" s="329">
        <v>52</v>
      </c>
      <c r="B55" s="330" t="s">
        <v>761</v>
      </c>
      <c r="C55" s="331" t="s">
        <v>10</v>
      </c>
      <c r="D55" s="628">
        <v>10</v>
      </c>
      <c r="E55" s="332">
        <v>30</v>
      </c>
      <c r="F55" s="159"/>
      <c r="G55" s="160"/>
      <c r="H55" s="161">
        <f t="shared" si="21"/>
        <v>0</v>
      </c>
      <c r="I55" s="162">
        <f t="shared" si="22"/>
        <v>0</v>
      </c>
      <c r="J55" s="163">
        <f t="shared" si="23"/>
        <v>10</v>
      </c>
      <c r="K55" s="164">
        <f t="shared" si="24"/>
        <v>30</v>
      </c>
    </row>
    <row r="56" spans="1:11" s="286" customFormat="1" ht="22.5" customHeight="1" x14ac:dyDescent="0.25">
      <c r="A56" s="693"/>
      <c r="B56" s="368"/>
      <c r="C56" s="694"/>
      <c r="D56" s="694"/>
      <c r="E56" s="718"/>
      <c r="F56" s="159"/>
      <c r="G56" s="160"/>
      <c r="H56" s="161"/>
      <c r="I56" s="162"/>
      <c r="J56" s="163"/>
      <c r="K56" s="164"/>
    </row>
    <row r="57" spans="1:11" ht="22.5" customHeight="1" thickBot="1" x14ac:dyDescent="0.3">
      <c r="A57" s="340"/>
      <c r="B57" s="675" t="s">
        <v>422</v>
      </c>
      <c r="C57" s="342"/>
      <c r="D57" s="342"/>
      <c r="E57" s="365"/>
      <c r="F57" s="720"/>
      <c r="G57" s="721"/>
      <c r="H57" s="672"/>
      <c r="I57" s="673"/>
      <c r="J57" s="172"/>
      <c r="K57" s="173"/>
    </row>
    <row r="58" spans="1:11" s="175" customFormat="1" ht="21.75" customHeight="1" thickBot="1" x14ac:dyDescent="0.3">
      <c r="A58" s="344"/>
      <c r="B58" s="345"/>
      <c r="C58" s="346">
        <v>322111</v>
      </c>
      <c r="D58" s="347" t="s">
        <v>102</v>
      </c>
      <c r="E58" s="348">
        <f>SUM(E5:E57)</f>
        <v>6460</v>
      </c>
      <c r="F58" s="174"/>
      <c r="G58" s="174"/>
      <c r="H58" s="148">
        <f>SUM(H5:H57)</f>
        <v>0</v>
      </c>
      <c r="I58" s="148">
        <f>SUM(I5:I57)</f>
        <v>0</v>
      </c>
      <c r="J58" s="174"/>
      <c r="K58" s="149">
        <f>SUM(K5:K57)</f>
        <v>6460</v>
      </c>
    </row>
    <row r="68" spans="5:5" s="121" customFormat="1" x14ac:dyDescent="0.25">
      <c r="E68" s="150"/>
    </row>
  </sheetData>
  <mergeCells count="5">
    <mergeCell ref="J2:K2"/>
    <mergeCell ref="E3:E4"/>
    <mergeCell ref="D3:D4"/>
    <mergeCell ref="A2:E2"/>
    <mergeCell ref="F2:H2"/>
  </mergeCells>
  <phoneticPr fontId="4" type="noConversion"/>
  <pageMargins left="0.11811023622047245" right="0" top="0.55118110236220474" bottom="0.55118110236220474" header="0.31496062992125984" footer="0.31496062992125984"/>
  <pageSetup paperSize="9" orientation="landscape" r:id="rId1"/>
  <headerFooter>
    <oddHeader>&amp;LOŠ"IVAN MAŽURANIĆ" SIBINJ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1" sqref="G1"/>
    </sheetView>
  </sheetViews>
  <sheetFormatPr defaultRowHeight="15" x14ac:dyDescent="0.25"/>
  <cols>
    <col min="1" max="1" width="3.7109375" style="1" customWidth="1"/>
    <col min="2" max="2" width="32.28515625" customWidth="1"/>
    <col min="3" max="3" width="9.85546875" customWidth="1"/>
    <col min="4" max="4" width="11.42578125" customWidth="1"/>
    <col min="5" max="5" width="12.42578125" customWidth="1"/>
    <col min="6" max="6" width="8.85546875" customWidth="1"/>
    <col min="7" max="7" width="8.28515625" customWidth="1"/>
    <col min="8" max="8" width="14.28515625" customWidth="1"/>
    <col min="9" max="9" width="12.5703125" customWidth="1"/>
    <col min="10" max="10" width="9.85546875" customWidth="1"/>
    <col min="11" max="11" width="11.7109375" customWidth="1"/>
  </cols>
  <sheetData>
    <row r="1" spans="1:11" ht="15.75" thickBot="1" x14ac:dyDescent="0.3"/>
    <row r="2" spans="1:11" ht="15.75" thickBot="1" x14ac:dyDescent="0.3">
      <c r="A2" s="1076" t="s">
        <v>626</v>
      </c>
      <c r="B2" s="1077"/>
      <c r="C2" s="1077"/>
      <c r="D2" s="1077"/>
      <c r="E2" s="1078"/>
      <c r="F2" s="1079" t="s">
        <v>186</v>
      </c>
      <c r="G2" s="1080"/>
      <c r="H2" s="1081"/>
      <c r="I2" s="875" t="s">
        <v>187</v>
      </c>
      <c r="J2" s="1082" t="s">
        <v>107</v>
      </c>
      <c r="K2" s="1083"/>
    </row>
    <row r="3" spans="1:11" ht="25.5" customHeight="1" x14ac:dyDescent="0.25">
      <c r="A3" s="70" t="s">
        <v>0</v>
      </c>
      <c r="B3" s="872"/>
      <c r="C3" s="873" t="s">
        <v>2</v>
      </c>
      <c r="D3" s="1084" t="s">
        <v>43</v>
      </c>
      <c r="E3" s="1086" t="s">
        <v>103</v>
      </c>
      <c r="F3" s="3"/>
      <c r="G3" s="4" t="s">
        <v>101</v>
      </c>
      <c r="H3" s="26" t="s">
        <v>102</v>
      </c>
      <c r="I3" s="26" t="s">
        <v>102</v>
      </c>
      <c r="J3" s="6" t="s">
        <v>104</v>
      </c>
      <c r="K3" s="7" t="s">
        <v>104</v>
      </c>
    </row>
    <row r="4" spans="1:11" ht="15.75" thickBot="1" x14ac:dyDescent="0.3">
      <c r="A4" s="72" t="s">
        <v>1</v>
      </c>
      <c r="B4" s="635" t="s">
        <v>396</v>
      </c>
      <c r="C4" s="874" t="s">
        <v>3</v>
      </c>
      <c r="D4" s="1085"/>
      <c r="E4" s="1087"/>
      <c r="F4" s="10"/>
      <c r="G4" s="11" t="s">
        <v>10</v>
      </c>
      <c r="H4" s="27" t="s">
        <v>105</v>
      </c>
      <c r="I4" s="27" t="s">
        <v>105</v>
      </c>
      <c r="J4" s="12" t="s">
        <v>10</v>
      </c>
      <c r="K4" s="13" t="s">
        <v>105</v>
      </c>
    </row>
    <row r="5" spans="1:11" x14ac:dyDescent="0.25">
      <c r="A5" s="492">
        <v>1</v>
      </c>
      <c r="B5" s="74" t="s">
        <v>627</v>
      </c>
      <c r="C5" s="114" t="s">
        <v>10</v>
      </c>
      <c r="D5" s="115">
        <v>12</v>
      </c>
      <c r="E5" s="76">
        <v>960</v>
      </c>
      <c r="F5" s="17"/>
      <c r="G5" s="82"/>
      <c r="H5" s="9">
        <f>I5</f>
        <v>0</v>
      </c>
      <c r="I5" s="84">
        <f>G5*80</f>
        <v>0</v>
      </c>
      <c r="J5" s="692">
        <f>D5-G5</f>
        <v>12</v>
      </c>
      <c r="K5" s="779">
        <f>E5-I5</f>
        <v>960</v>
      </c>
    </row>
    <row r="6" spans="1:11" ht="15.75" thickBot="1" x14ac:dyDescent="0.3">
      <c r="A6" s="493"/>
      <c r="B6" s="691"/>
      <c r="C6" s="111"/>
      <c r="D6" s="112"/>
      <c r="E6" s="113"/>
      <c r="F6" s="15"/>
      <c r="G6" s="81"/>
      <c r="H6" s="16"/>
      <c r="I6" s="85"/>
      <c r="J6" s="851">
        <f>D6-G6</f>
        <v>0</v>
      </c>
      <c r="K6" s="852">
        <f>E6-I6</f>
        <v>0</v>
      </c>
    </row>
    <row r="7" spans="1:11" ht="16.5" thickBot="1" x14ac:dyDescent="0.3">
      <c r="A7" s="454"/>
      <c r="B7" s="455"/>
      <c r="C7" s="456">
        <v>32331</v>
      </c>
      <c r="D7" s="457" t="s">
        <v>102</v>
      </c>
      <c r="E7" s="491">
        <f>SUM(E5:E6)</f>
        <v>960</v>
      </c>
      <c r="H7" s="19">
        <f>SUM(H5:H6)</f>
        <v>0</v>
      </c>
      <c r="I7" s="19">
        <f>SUM(I5:I6)</f>
        <v>0</v>
      </c>
      <c r="K7" s="18">
        <f>SUM(K5:K6)</f>
        <v>960</v>
      </c>
    </row>
  </sheetData>
  <mergeCells count="5">
    <mergeCell ref="A2:E2"/>
    <mergeCell ref="F2:H2"/>
    <mergeCell ref="J2:K2"/>
    <mergeCell ref="D3:D4"/>
    <mergeCell ref="E3:E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G1" sqref="G1"/>
    </sheetView>
  </sheetViews>
  <sheetFormatPr defaultRowHeight="15" x14ac:dyDescent="0.25"/>
  <cols>
    <col min="1" max="1" width="4.140625" style="122" customWidth="1"/>
    <col min="2" max="2" width="32.28515625" style="121" customWidth="1"/>
    <col min="3" max="3" width="9.85546875" style="121" customWidth="1"/>
    <col min="4" max="4" width="11.42578125" style="121" customWidth="1"/>
    <col min="5" max="5" width="12.42578125" style="121" customWidth="1"/>
    <col min="6" max="6" width="8.85546875" style="121" customWidth="1"/>
    <col min="7" max="7" width="8.28515625" style="121" customWidth="1"/>
    <col min="8" max="8" width="14.28515625" style="121" customWidth="1"/>
    <col min="9" max="9" width="12.5703125" style="121" customWidth="1"/>
    <col min="10" max="10" width="9.85546875" style="121" customWidth="1"/>
    <col min="11" max="11" width="11.7109375" style="121" customWidth="1"/>
    <col min="12" max="16384" width="9.140625" style="121"/>
  </cols>
  <sheetData>
    <row r="1" spans="1:11" ht="15.75" thickBot="1" x14ac:dyDescent="0.3"/>
    <row r="2" spans="1:11" ht="15.75" thickBot="1" x14ac:dyDescent="0.3">
      <c r="A2" s="1034" t="s">
        <v>332</v>
      </c>
      <c r="B2" s="1035"/>
      <c r="C2" s="1035"/>
      <c r="D2" s="1035"/>
      <c r="E2" s="1036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25.5" x14ac:dyDescent="0.25">
      <c r="A3" s="321" t="s">
        <v>0</v>
      </c>
      <c r="B3" s="630"/>
      <c r="C3" s="322" t="s">
        <v>2</v>
      </c>
      <c r="D3" s="1026" t="s">
        <v>43</v>
      </c>
      <c r="E3" s="1074" t="s">
        <v>103</v>
      </c>
      <c r="F3" s="151"/>
      <c r="G3" s="125" t="s">
        <v>410</v>
      </c>
      <c r="H3" s="126" t="s">
        <v>102</v>
      </c>
      <c r="I3" s="126" t="s">
        <v>102</v>
      </c>
      <c r="J3" s="128" t="s">
        <v>104</v>
      </c>
      <c r="K3" s="129" t="s">
        <v>104</v>
      </c>
    </row>
    <row r="4" spans="1:11" ht="15.75" thickBot="1" x14ac:dyDescent="0.3">
      <c r="A4" s="323" t="s">
        <v>1</v>
      </c>
      <c r="B4" s="635" t="s">
        <v>396</v>
      </c>
      <c r="C4" s="324" t="s">
        <v>3</v>
      </c>
      <c r="D4" s="1027"/>
      <c r="E4" s="1075"/>
      <c r="F4" s="152"/>
      <c r="G4" s="131" t="s">
        <v>10</v>
      </c>
      <c r="H4" s="132" t="s">
        <v>105</v>
      </c>
      <c r="I4" s="132" t="s">
        <v>105</v>
      </c>
      <c r="J4" s="134" t="s">
        <v>10</v>
      </c>
      <c r="K4" s="135" t="s">
        <v>105</v>
      </c>
    </row>
    <row r="5" spans="1:11" x14ac:dyDescent="0.25">
      <c r="A5" s="420">
        <v>1</v>
      </c>
      <c r="B5" s="414" t="s">
        <v>310</v>
      </c>
      <c r="C5" s="418" t="s">
        <v>82</v>
      </c>
      <c r="D5" s="536">
        <v>800</v>
      </c>
      <c r="E5" s="413">
        <v>12000</v>
      </c>
      <c r="F5" s="537"/>
      <c r="G5" s="214"/>
      <c r="H5" s="139">
        <f t="shared" ref="H5:H11" si="0">I5/1.13</f>
        <v>0</v>
      </c>
      <c r="I5" s="531"/>
      <c r="J5" s="494">
        <f t="shared" ref="J5:J11" si="1">D5-G5</f>
        <v>800</v>
      </c>
      <c r="K5" s="715">
        <f t="shared" ref="K5:K11" si="2">E5-I5</f>
        <v>12000</v>
      </c>
    </row>
    <row r="6" spans="1:11" x14ac:dyDescent="0.25">
      <c r="A6" s="420">
        <v>2</v>
      </c>
      <c r="B6" s="414" t="s">
        <v>311</v>
      </c>
      <c r="C6" s="418" t="s">
        <v>82</v>
      </c>
      <c r="D6" s="536">
        <v>140</v>
      </c>
      <c r="E6" s="339">
        <v>2500</v>
      </c>
      <c r="F6" s="538"/>
      <c r="G6" s="211"/>
      <c r="H6" s="139">
        <f t="shared" si="0"/>
        <v>0</v>
      </c>
      <c r="I6" s="531"/>
      <c r="J6" s="494">
        <f t="shared" si="1"/>
        <v>140</v>
      </c>
      <c r="K6" s="715">
        <f t="shared" si="2"/>
        <v>2500</v>
      </c>
    </row>
    <row r="7" spans="1:11" x14ac:dyDescent="0.25">
      <c r="A7" s="420">
        <v>3</v>
      </c>
      <c r="B7" s="414" t="s">
        <v>312</v>
      </c>
      <c r="C7" s="418" t="s">
        <v>82</v>
      </c>
      <c r="D7" s="536">
        <v>60</v>
      </c>
      <c r="E7" s="339">
        <v>1000</v>
      </c>
      <c r="F7" s="538"/>
      <c r="G7" s="211"/>
      <c r="H7" s="139">
        <f t="shared" si="0"/>
        <v>0</v>
      </c>
      <c r="I7" s="531"/>
      <c r="J7" s="494">
        <f t="shared" si="1"/>
        <v>60</v>
      </c>
      <c r="K7" s="715">
        <f t="shared" si="2"/>
        <v>1000</v>
      </c>
    </row>
    <row r="8" spans="1:11" x14ac:dyDescent="0.25">
      <c r="A8" s="420">
        <v>4</v>
      </c>
      <c r="B8" s="414" t="s">
        <v>313</v>
      </c>
      <c r="C8" s="418" t="s">
        <v>82</v>
      </c>
      <c r="D8" s="536">
        <v>60</v>
      </c>
      <c r="E8" s="339">
        <v>1000</v>
      </c>
      <c r="F8" s="538"/>
      <c r="G8" s="211"/>
      <c r="H8" s="139">
        <f t="shared" si="0"/>
        <v>0</v>
      </c>
      <c r="I8" s="531"/>
      <c r="J8" s="494">
        <f t="shared" si="1"/>
        <v>60</v>
      </c>
      <c r="K8" s="715">
        <f t="shared" si="2"/>
        <v>1000</v>
      </c>
    </row>
    <row r="9" spans="1:11" ht="15" customHeight="1" x14ac:dyDescent="0.25">
      <c r="A9" s="420">
        <v>5</v>
      </c>
      <c r="B9" s="414" t="s">
        <v>314</v>
      </c>
      <c r="C9" s="418" t="s">
        <v>82</v>
      </c>
      <c r="D9" s="536">
        <v>20</v>
      </c>
      <c r="E9" s="339">
        <v>700</v>
      </c>
      <c r="F9" s="538"/>
      <c r="G9" s="211"/>
      <c r="H9" s="139">
        <f t="shared" si="0"/>
        <v>0</v>
      </c>
      <c r="I9" s="531"/>
      <c r="J9" s="494">
        <f t="shared" si="1"/>
        <v>20</v>
      </c>
      <c r="K9" s="715">
        <f t="shared" si="2"/>
        <v>700</v>
      </c>
    </row>
    <row r="10" spans="1:11" x14ac:dyDescent="0.25">
      <c r="A10" s="420">
        <v>6</v>
      </c>
      <c r="B10" s="414" t="s">
        <v>315</v>
      </c>
      <c r="C10" s="418" t="s">
        <v>82</v>
      </c>
      <c r="D10" s="536">
        <v>60</v>
      </c>
      <c r="E10" s="339">
        <v>1000</v>
      </c>
      <c r="F10" s="538"/>
      <c r="G10" s="211"/>
      <c r="H10" s="139">
        <f t="shared" si="0"/>
        <v>0</v>
      </c>
      <c r="I10" s="531"/>
      <c r="J10" s="494">
        <f t="shared" si="1"/>
        <v>60</v>
      </c>
      <c r="K10" s="715">
        <f t="shared" si="2"/>
        <v>1000</v>
      </c>
    </row>
    <row r="11" spans="1:11" ht="15.75" thickBot="1" x14ac:dyDescent="0.3">
      <c r="A11" s="361"/>
      <c r="B11" s="362"/>
      <c r="C11" s="363"/>
      <c r="D11" s="364"/>
      <c r="E11" s="343"/>
      <c r="F11" s="539"/>
      <c r="G11" s="213"/>
      <c r="H11" s="145">
        <f t="shared" si="0"/>
        <v>0</v>
      </c>
      <c r="I11" s="540"/>
      <c r="J11" s="146">
        <f t="shared" si="1"/>
        <v>0</v>
      </c>
      <c r="K11" s="147">
        <f t="shared" si="2"/>
        <v>0</v>
      </c>
    </row>
    <row r="12" spans="1:11" ht="16.5" thickBot="1" x14ac:dyDescent="0.3">
      <c r="A12" s="366"/>
      <c r="B12" s="367"/>
      <c r="C12" s="346">
        <v>323411</v>
      </c>
      <c r="D12" s="419" t="s">
        <v>102</v>
      </c>
      <c r="E12" s="348">
        <f>SUM(E5:E11)</f>
        <v>18200</v>
      </c>
      <c r="G12" s="671">
        <f>SUM(G5:G11)</f>
        <v>0</v>
      </c>
      <c r="H12" s="148">
        <f>SUM(H5:H11)</f>
        <v>0</v>
      </c>
      <c r="I12" s="148">
        <f>SUM(I5:I11)</f>
        <v>0</v>
      </c>
      <c r="K12" s="149">
        <f>SUM(K5:K11)</f>
        <v>18200</v>
      </c>
    </row>
    <row r="13" spans="1:11" ht="15.75" thickBot="1" x14ac:dyDescent="0.3">
      <c r="F13" s="805">
        <f>I12+I19</f>
        <v>0</v>
      </c>
    </row>
    <row r="14" spans="1:11" ht="15.75" thickBot="1" x14ac:dyDescent="0.3">
      <c r="A14" s="1034" t="s">
        <v>332</v>
      </c>
      <c r="B14" s="1035"/>
      <c r="C14" s="1035"/>
      <c r="D14" s="1035"/>
      <c r="E14" s="1036"/>
      <c r="F14" s="1031" t="s">
        <v>186</v>
      </c>
      <c r="G14" s="1032"/>
      <c r="H14" s="1033"/>
      <c r="I14" s="123" t="s">
        <v>187</v>
      </c>
      <c r="J14" s="1022" t="s">
        <v>107</v>
      </c>
      <c r="K14" s="1023"/>
    </row>
    <row r="15" spans="1:11" ht="25.5" x14ac:dyDescent="0.25">
      <c r="A15" s="321" t="s">
        <v>0</v>
      </c>
      <c r="B15" s="630"/>
      <c r="C15" s="322" t="s">
        <v>2</v>
      </c>
      <c r="D15" s="1026" t="s">
        <v>43</v>
      </c>
      <c r="E15" s="1074" t="s">
        <v>103</v>
      </c>
      <c r="F15" s="151"/>
      <c r="G15" s="125" t="s">
        <v>101</v>
      </c>
      <c r="H15" s="126" t="s">
        <v>102</v>
      </c>
      <c r="I15" s="126" t="s">
        <v>102</v>
      </c>
      <c r="J15" s="128" t="s">
        <v>104</v>
      </c>
      <c r="K15" s="129" t="s">
        <v>104</v>
      </c>
    </row>
    <row r="16" spans="1:11" ht="15.75" thickBot="1" x14ac:dyDescent="0.3">
      <c r="A16" s="323" t="s">
        <v>1</v>
      </c>
      <c r="B16" s="635" t="s">
        <v>396</v>
      </c>
      <c r="C16" s="324" t="s">
        <v>3</v>
      </c>
      <c r="D16" s="1027"/>
      <c r="E16" s="1075"/>
      <c r="F16" s="152"/>
      <c r="G16" s="131" t="s">
        <v>10</v>
      </c>
      <c r="H16" s="132" t="s">
        <v>105</v>
      </c>
      <c r="I16" s="132" t="s">
        <v>105</v>
      </c>
      <c r="J16" s="134" t="s">
        <v>10</v>
      </c>
      <c r="K16" s="135" t="s">
        <v>105</v>
      </c>
    </row>
    <row r="17" spans="1:11" x14ac:dyDescent="0.25">
      <c r="A17" s="420">
        <v>1</v>
      </c>
      <c r="B17" s="414" t="s">
        <v>333</v>
      </c>
      <c r="C17" s="418" t="s">
        <v>10</v>
      </c>
      <c r="D17" s="536">
        <v>16</v>
      </c>
      <c r="E17" s="413">
        <v>880</v>
      </c>
      <c r="F17" s="537"/>
      <c r="G17" s="214"/>
      <c r="H17" s="139">
        <f>I17/1.25</f>
        <v>0</v>
      </c>
      <c r="I17" s="531"/>
      <c r="J17" s="140">
        <f>D17-G17</f>
        <v>16</v>
      </c>
      <c r="K17" s="141">
        <f>E17-I17</f>
        <v>880</v>
      </c>
    </row>
    <row r="18" spans="1:11" ht="15.75" thickBot="1" x14ac:dyDescent="0.3">
      <c r="A18" s="361"/>
      <c r="B18" s="362"/>
      <c r="C18" s="423"/>
      <c r="D18" s="364"/>
      <c r="E18" s="343"/>
      <c r="F18" s="539"/>
      <c r="G18" s="213"/>
      <c r="H18" s="145">
        <f>I18/1.25</f>
        <v>0</v>
      </c>
      <c r="I18" s="540"/>
      <c r="J18" s="146">
        <f>D18-G18</f>
        <v>0</v>
      </c>
      <c r="K18" s="147">
        <f>E18-I18</f>
        <v>0</v>
      </c>
    </row>
    <row r="19" spans="1:11" ht="16.5" thickBot="1" x14ac:dyDescent="0.3">
      <c r="A19" s="366"/>
      <c r="B19" s="367"/>
      <c r="C19" s="346">
        <v>323412</v>
      </c>
      <c r="D19" s="419" t="s">
        <v>102</v>
      </c>
      <c r="E19" s="348">
        <f>SUM(E17:E18)</f>
        <v>880</v>
      </c>
      <c r="H19" s="148">
        <f>SUM(H17:H18)</f>
        <v>0</v>
      </c>
      <c r="I19" s="148">
        <f>SUM(I17:I18)</f>
        <v>0</v>
      </c>
      <c r="K19" s="149">
        <f>SUM(K17:K18)</f>
        <v>880</v>
      </c>
    </row>
    <row r="20" spans="1:11" ht="15.75" thickBot="1" x14ac:dyDescent="0.3"/>
    <row r="21" spans="1:11" ht="15.75" thickBot="1" x14ac:dyDescent="0.3">
      <c r="A21" s="1034" t="s">
        <v>334</v>
      </c>
      <c r="B21" s="1035"/>
      <c r="C21" s="1035"/>
      <c r="D21" s="1035"/>
      <c r="E21" s="1036"/>
      <c r="F21" s="1031" t="s">
        <v>186</v>
      </c>
      <c r="G21" s="1032"/>
      <c r="H21" s="1033"/>
      <c r="I21" s="123" t="s">
        <v>187</v>
      </c>
      <c r="J21" s="1022" t="s">
        <v>107</v>
      </c>
      <c r="K21" s="1023"/>
    </row>
    <row r="22" spans="1:11" ht="25.5" x14ac:dyDescent="0.25">
      <c r="A22" s="321" t="s">
        <v>0</v>
      </c>
      <c r="B22" s="630"/>
      <c r="C22" s="322"/>
      <c r="D22" s="1026" t="s">
        <v>43</v>
      </c>
      <c r="E22" s="1074" t="s">
        <v>103</v>
      </c>
      <c r="F22" s="151"/>
      <c r="G22" s="125" t="s">
        <v>101</v>
      </c>
      <c r="H22" s="126" t="s">
        <v>102</v>
      </c>
      <c r="I22" s="126" t="s">
        <v>102</v>
      </c>
      <c r="J22" s="128" t="s">
        <v>104</v>
      </c>
      <c r="K22" s="129" t="s">
        <v>104</v>
      </c>
    </row>
    <row r="23" spans="1:11" ht="15.75" thickBot="1" x14ac:dyDescent="0.3">
      <c r="A23" s="323" t="s">
        <v>1</v>
      </c>
      <c r="B23" s="635" t="s">
        <v>396</v>
      </c>
      <c r="C23" s="324" t="s">
        <v>226</v>
      </c>
      <c r="D23" s="1027"/>
      <c r="E23" s="1075"/>
      <c r="F23" s="152"/>
      <c r="G23" s="131"/>
      <c r="H23" s="132" t="s">
        <v>105</v>
      </c>
      <c r="I23" s="132" t="s">
        <v>105</v>
      </c>
      <c r="J23" s="134" t="s">
        <v>10</v>
      </c>
      <c r="K23" s="135" t="s">
        <v>105</v>
      </c>
    </row>
    <row r="24" spans="1:11" x14ac:dyDescent="0.25">
      <c r="A24" s="420">
        <v>1</v>
      </c>
      <c r="B24" s="414" t="s">
        <v>319</v>
      </c>
      <c r="C24" s="544">
        <v>323421</v>
      </c>
      <c r="D24" s="536">
        <v>12</v>
      </c>
      <c r="E24" s="413">
        <v>65400</v>
      </c>
      <c r="F24" s="537"/>
      <c r="G24" s="214"/>
      <c r="H24" s="139">
        <f>I24/1.13</f>
        <v>0</v>
      </c>
      <c r="I24" s="531">
        <v>0</v>
      </c>
      <c r="J24" s="140">
        <f>D24-G24</f>
        <v>12</v>
      </c>
      <c r="K24" s="715">
        <f>E24-I24</f>
        <v>65400</v>
      </c>
    </row>
    <row r="25" spans="1:11" x14ac:dyDescent="0.25">
      <c r="A25" s="420">
        <v>2</v>
      </c>
      <c r="B25" s="414" t="s">
        <v>320</v>
      </c>
      <c r="C25" s="544">
        <v>323422</v>
      </c>
      <c r="D25" s="536">
        <v>12</v>
      </c>
      <c r="E25" s="339">
        <v>1440</v>
      </c>
      <c r="F25" s="538"/>
      <c r="G25" s="211"/>
      <c r="H25" s="139">
        <f>I25/1.13</f>
        <v>0</v>
      </c>
      <c r="I25" s="531">
        <v>0</v>
      </c>
      <c r="J25" s="140">
        <f>D25-G25</f>
        <v>12</v>
      </c>
      <c r="K25" s="715">
        <f>E25-I25</f>
        <v>1440</v>
      </c>
    </row>
    <row r="26" spans="1:11" ht="15.75" thickBot="1" x14ac:dyDescent="0.3">
      <c r="A26" s="361"/>
      <c r="B26" s="362"/>
      <c r="C26" s="363"/>
      <c r="D26" s="364"/>
      <c r="E26" s="343"/>
      <c r="F26" s="539"/>
      <c r="G26" s="213"/>
      <c r="H26" s="145">
        <f>I26/1.25</f>
        <v>0</v>
      </c>
      <c r="I26" s="540"/>
      <c r="J26" s="146">
        <f>D26-G26</f>
        <v>0</v>
      </c>
      <c r="K26" s="147">
        <f>E26-I26</f>
        <v>0</v>
      </c>
    </row>
    <row r="27" spans="1:11" ht="16.5" thickBot="1" x14ac:dyDescent="0.3">
      <c r="A27" s="366"/>
      <c r="B27" s="367"/>
      <c r="C27" s="346">
        <v>32342</v>
      </c>
      <c r="D27" s="419" t="s">
        <v>102</v>
      </c>
      <c r="E27" s="348">
        <f>SUM(E24:E26)</f>
        <v>66840</v>
      </c>
      <c r="H27" s="148">
        <f>SUM(H24:H26)</f>
        <v>0</v>
      </c>
      <c r="I27" s="148">
        <f>SUM(I24:I26)</f>
        <v>0</v>
      </c>
      <c r="K27" s="149">
        <f>SUM(K24:K26)</f>
        <v>66840</v>
      </c>
    </row>
    <row r="29" spans="1:11" ht="15.75" thickBot="1" x14ac:dyDescent="0.3"/>
    <row r="30" spans="1:11" ht="15.75" thickBot="1" x14ac:dyDescent="0.3">
      <c r="A30" s="1034" t="s">
        <v>335</v>
      </c>
      <c r="B30" s="1035"/>
      <c r="C30" s="1035"/>
      <c r="D30" s="1035"/>
      <c r="E30" s="1036"/>
      <c r="F30" s="1031" t="s">
        <v>186</v>
      </c>
      <c r="G30" s="1032"/>
      <c r="H30" s="1033"/>
      <c r="I30" s="123" t="s">
        <v>187</v>
      </c>
      <c r="J30" s="1022" t="s">
        <v>107</v>
      </c>
      <c r="K30" s="1023"/>
    </row>
    <row r="31" spans="1:11" ht="25.5" x14ac:dyDescent="0.25">
      <c r="A31" s="321" t="s">
        <v>0</v>
      </c>
      <c r="B31" s="630"/>
      <c r="C31" s="322" t="s">
        <v>2</v>
      </c>
      <c r="D31" s="1026" t="s">
        <v>43</v>
      </c>
      <c r="E31" s="1074" t="s">
        <v>103</v>
      </c>
      <c r="F31" s="151"/>
      <c r="G31" s="125" t="s">
        <v>101</v>
      </c>
      <c r="H31" s="126" t="s">
        <v>102</v>
      </c>
      <c r="I31" s="126" t="s">
        <v>102</v>
      </c>
      <c r="J31" s="128" t="s">
        <v>104</v>
      </c>
      <c r="K31" s="129" t="s">
        <v>104</v>
      </c>
    </row>
    <row r="32" spans="1:11" ht="15.75" thickBot="1" x14ac:dyDescent="0.3">
      <c r="A32" s="323" t="s">
        <v>1</v>
      </c>
      <c r="B32" s="635" t="s">
        <v>396</v>
      </c>
      <c r="C32" s="324" t="s">
        <v>3</v>
      </c>
      <c r="D32" s="1027"/>
      <c r="E32" s="1075"/>
      <c r="F32" s="152"/>
      <c r="G32" s="131" t="s">
        <v>10</v>
      </c>
      <c r="H32" s="132" t="s">
        <v>105</v>
      </c>
      <c r="I32" s="132" t="s">
        <v>105</v>
      </c>
      <c r="J32" s="134" t="s">
        <v>10</v>
      </c>
      <c r="K32" s="135" t="s">
        <v>105</v>
      </c>
    </row>
    <row r="33" spans="1:11" x14ac:dyDescent="0.25">
      <c r="A33" s="420">
        <v>1</v>
      </c>
      <c r="B33" s="414" t="s">
        <v>336</v>
      </c>
      <c r="C33" s="418" t="s">
        <v>10</v>
      </c>
      <c r="D33" s="536">
        <v>2</v>
      </c>
      <c r="E33" s="413">
        <v>3000</v>
      </c>
      <c r="F33" s="537"/>
      <c r="G33" s="214"/>
      <c r="H33" s="139">
        <f>I33/1.25</f>
        <v>0</v>
      </c>
      <c r="I33" s="531"/>
      <c r="J33" s="140">
        <f>D33-G33</f>
        <v>2</v>
      </c>
      <c r="K33" s="141">
        <f>E33-I33</f>
        <v>3000</v>
      </c>
    </row>
    <row r="34" spans="1:11" ht="15.75" thickBot="1" x14ac:dyDescent="0.3">
      <c r="A34" s="361"/>
      <c r="B34" s="362"/>
      <c r="C34" s="363"/>
      <c r="D34" s="364"/>
      <c r="E34" s="343"/>
      <c r="F34" s="539"/>
      <c r="G34" s="213"/>
      <c r="H34" s="145">
        <f>I34/1.25</f>
        <v>0</v>
      </c>
      <c r="I34" s="540"/>
      <c r="J34" s="146">
        <f>D34-G34</f>
        <v>0</v>
      </c>
      <c r="K34" s="147">
        <f>E34-I34</f>
        <v>0</v>
      </c>
    </row>
    <row r="35" spans="1:11" ht="16.5" thickBot="1" x14ac:dyDescent="0.3">
      <c r="A35" s="366"/>
      <c r="B35" s="367"/>
      <c r="C35" s="346">
        <v>32343</v>
      </c>
      <c r="D35" s="419" t="s">
        <v>102</v>
      </c>
      <c r="E35" s="348">
        <f>SUM(E33:E34)</f>
        <v>3000</v>
      </c>
      <c r="H35" s="148">
        <f>SUM(H33:H34)</f>
        <v>0</v>
      </c>
      <c r="I35" s="148">
        <f>SUM(I33:I34)</f>
        <v>0</v>
      </c>
      <c r="K35" s="149">
        <f>SUM(K33:K34)</f>
        <v>3000</v>
      </c>
    </row>
    <row r="36" spans="1:11" ht="15.75" thickBot="1" x14ac:dyDescent="0.3"/>
    <row r="37" spans="1:11" ht="15.75" thickBot="1" x14ac:dyDescent="0.3">
      <c r="A37" s="1034" t="s">
        <v>337</v>
      </c>
      <c r="B37" s="1035"/>
      <c r="C37" s="1035"/>
      <c r="D37" s="1035"/>
      <c r="E37" s="1036"/>
      <c r="F37" s="1031" t="s">
        <v>186</v>
      </c>
      <c r="G37" s="1032"/>
      <c r="H37" s="1033"/>
      <c r="I37" s="123" t="s">
        <v>187</v>
      </c>
      <c r="J37" s="1022" t="s">
        <v>107</v>
      </c>
      <c r="K37" s="1023"/>
    </row>
    <row r="38" spans="1:11" ht="25.5" x14ac:dyDescent="0.25">
      <c r="A38" s="321" t="s">
        <v>0</v>
      </c>
      <c r="B38" s="630"/>
      <c r="C38" s="322" t="s">
        <v>2</v>
      </c>
      <c r="D38" s="1026" t="s">
        <v>43</v>
      </c>
      <c r="E38" s="1074" t="s">
        <v>103</v>
      </c>
      <c r="F38" s="151"/>
      <c r="G38" s="125" t="s">
        <v>101</v>
      </c>
      <c r="H38" s="126" t="s">
        <v>102</v>
      </c>
      <c r="I38" s="126" t="s">
        <v>102</v>
      </c>
      <c r="J38" s="128" t="s">
        <v>104</v>
      </c>
      <c r="K38" s="129" t="s">
        <v>104</v>
      </c>
    </row>
    <row r="39" spans="1:11" ht="15.75" thickBot="1" x14ac:dyDescent="0.3">
      <c r="A39" s="323" t="s">
        <v>1</v>
      </c>
      <c r="B39" s="635" t="s">
        <v>396</v>
      </c>
      <c r="C39" s="324" t="s">
        <v>3</v>
      </c>
      <c r="D39" s="1027"/>
      <c r="E39" s="1075"/>
      <c r="F39" s="152"/>
      <c r="G39" s="131" t="s">
        <v>10</v>
      </c>
      <c r="H39" s="132" t="s">
        <v>105</v>
      </c>
      <c r="I39" s="132"/>
      <c r="J39" s="134" t="s">
        <v>10</v>
      </c>
      <c r="K39" s="135" t="s">
        <v>105</v>
      </c>
    </row>
    <row r="40" spans="1:11" x14ac:dyDescent="0.25">
      <c r="A40" s="420">
        <v>1</v>
      </c>
      <c r="B40" s="414" t="s">
        <v>338</v>
      </c>
      <c r="C40" s="418" t="s">
        <v>10</v>
      </c>
      <c r="D40" s="536">
        <v>7</v>
      </c>
      <c r="E40" s="413">
        <v>8000</v>
      </c>
      <c r="F40" s="537"/>
      <c r="G40" s="214"/>
      <c r="H40" s="139">
        <f>I40/1.25</f>
        <v>0</v>
      </c>
      <c r="I40" s="531"/>
      <c r="J40" s="140">
        <f>D40-G40</f>
        <v>7</v>
      </c>
      <c r="K40" s="715">
        <f>E40-I40</f>
        <v>8000</v>
      </c>
    </row>
    <row r="41" spans="1:11" ht="15.75" thickBot="1" x14ac:dyDescent="0.3">
      <c r="A41" s="361"/>
      <c r="B41" s="362"/>
      <c r="C41" s="363"/>
      <c r="D41" s="364"/>
      <c r="E41" s="343"/>
      <c r="F41" s="539"/>
      <c r="G41" s="213"/>
      <c r="H41" s="145">
        <f>I41/1.25</f>
        <v>0</v>
      </c>
      <c r="I41" s="540"/>
      <c r="J41" s="146">
        <f>D41-G41</f>
        <v>0</v>
      </c>
      <c r="K41" s="147">
        <f>E41-I41</f>
        <v>0</v>
      </c>
    </row>
    <row r="42" spans="1:11" ht="16.5" thickBot="1" x14ac:dyDescent="0.3">
      <c r="A42" s="366"/>
      <c r="B42" s="367"/>
      <c r="C42" s="346">
        <v>32344</v>
      </c>
      <c r="D42" s="419" t="s">
        <v>102</v>
      </c>
      <c r="E42" s="348">
        <f>SUM(E40:E41)</f>
        <v>8000</v>
      </c>
      <c r="H42" s="148">
        <f>SUM(H40:H41)</f>
        <v>0</v>
      </c>
      <c r="I42" s="148">
        <f>SUM(I40:I41)</f>
        <v>0</v>
      </c>
      <c r="K42" s="149">
        <f>SUM(K40:K41)</f>
        <v>8000</v>
      </c>
    </row>
    <row r="43" spans="1:11" ht="15.75" thickBot="1" x14ac:dyDescent="0.3"/>
    <row r="44" spans="1:11" ht="15.75" thickBot="1" x14ac:dyDescent="0.3">
      <c r="A44" s="1034" t="s">
        <v>339</v>
      </c>
      <c r="B44" s="1035"/>
      <c r="C44" s="1035"/>
      <c r="D44" s="1035"/>
      <c r="E44" s="1036"/>
      <c r="F44" s="1031" t="s">
        <v>186</v>
      </c>
      <c r="G44" s="1032"/>
      <c r="H44" s="1033"/>
      <c r="I44" s="123" t="s">
        <v>187</v>
      </c>
      <c r="J44" s="1022" t="s">
        <v>107</v>
      </c>
      <c r="K44" s="1023"/>
    </row>
    <row r="45" spans="1:11" ht="25.5" x14ac:dyDescent="0.25">
      <c r="A45" s="321" t="s">
        <v>0</v>
      </c>
      <c r="B45" s="630"/>
      <c r="C45" s="322" t="s">
        <v>2</v>
      </c>
      <c r="D45" s="1026" t="s">
        <v>43</v>
      </c>
      <c r="E45" s="1074" t="s">
        <v>103</v>
      </c>
      <c r="F45" s="151"/>
      <c r="G45" s="125" t="s">
        <v>101</v>
      </c>
      <c r="H45" s="126" t="s">
        <v>102</v>
      </c>
      <c r="I45" s="126" t="s">
        <v>102</v>
      </c>
      <c r="J45" s="128" t="s">
        <v>104</v>
      </c>
      <c r="K45" s="129" t="s">
        <v>104</v>
      </c>
    </row>
    <row r="46" spans="1:11" ht="15.75" thickBot="1" x14ac:dyDescent="0.3">
      <c r="A46" s="323" t="s">
        <v>1</v>
      </c>
      <c r="B46" s="635" t="s">
        <v>396</v>
      </c>
      <c r="C46" s="324" t="s">
        <v>3</v>
      </c>
      <c r="D46" s="1027"/>
      <c r="E46" s="1075"/>
      <c r="F46" s="152"/>
      <c r="G46" s="131" t="s">
        <v>10</v>
      </c>
      <c r="H46" s="132" t="s">
        <v>105</v>
      </c>
      <c r="I46" s="132" t="s">
        <v>105</v>
      </c>
      <c r="J46" s="134" t="s">
        <v>10</v>
      </c>
      <c r="K46" s="135" t="s">
        <v>105</v>
      </c>
    </row>
    <row r="47" spans="1:11" x14ac:dyDescent="0.25">
      <c r="A47" s="420">
        <v>1</v>
      </c>
      <c r="B47" s="414" t="s">
        <v>340</v>
      </c>
      <c r="C47" s="418" t="s">
        <v>10</v>
      </c>
      <c r="D47" s="545">
        <v>6</v>
      </c>
      <c r="E47" s="413">
        <v>18712</v>
      </c>
      <c r="F47" s="537"/>
      <c r="G47" s="214"/>
      <c r="H47" s="139">
        <f>I47</f>
        <v>0</v>
      </c>
      <c r="I47" s="531"/>
      <c r="J47" s="494">
        <f>D47-G47</f>
        <v>6</v>
      </c>
      <c r="K47" s="715">
        <f>E47-I47</f>
        <v>18712</v>
      </c>
    </row>
    <row r="48" spans="1:11" x14ac:dyDescent="0.25">
      <c r="A48" s="420">
        <v>2</v>
      </c>
      <c r="B48" s="414" t="s">
        <v>321</v>
      </c>
      <c r="C48" s="418" t="s">
        <v>10</v>
      </c>
      <c r="D48" s="545">
        <v>3</v>
      </c>
      <c r="E48" s="339">
        <v>1216</v>
      </c>
      <c r="F48" s="538"/>
      <c r="G48" s="211"/>
      <c r="H48" s="139">
        <f>I48</f>
        <v>0</v>
      </c>
      <c r="I48" s="531"/>
      <c r="J48" s="494">
        <f t="shared" ref="J48:J55" si="3">D48-G48</f>
        <v>3</v>
      </c>
      <c r="K48" s="715">
        <f t="shared" ref="K48:K55" si="4">E48-I48</f>
        <v>1216</v>
      </c>
    </row>
    <row r="49" spans="1:11" x14ac:dyDescent="0.25">
      <c r="A49" s="420">
        <v>3</v>
      </c>
      <c r="B49" s="414" t="s">
        <v>322</v>
      </c>
      <c r="C49" s="418" t="s">
        <v>10</v>
      </c>
      <c r="D49" s="545">
        <v>3</v>
      </c>
      <c r="E49" s="339">
        <v>120</v>
      </c>
      <c r="F49" s="538"/>
      <c r="G49" s="211"/>
      <c r="H49" s="139">
        <f t="shared" ref="H49:H53" si="5">I49</f>
        <v>0</v>
      </c>
      <c r="I49" s="531"/>
      <c r="J49" s="494">
        <f t="shared" si="3"/>
        <v>3</v>
      </c>
      <c r="K49" s="715">
        <f t="shared" si="4"/>
        <v>120</v>
      </c>
    </row>
    <row r="50" spans="1:11" x14ac:dyDescent="0.25">
      <c r="A50" s="420">
        <v>4</v>
      </c>
      <c r="B50" s="414" t="s">
        <v>323</v>
      </c>
      <c r="C50" s="418" t="s">
        <v>10</v>
      </c>
      <c r="D50" s="545">
        <v>3</v>
      </c>
      <c r="E50" s="339">
        <v>764</v>
      </c>
      <c r="F50" s="538"/>
      <c r="G50" s="211"/>
      <c r="H50" s="139">
        <f t="shared" si="5"/>
        <v>0</v>
      </c>
      <c r="I50" s="531"/>
      <c r="J50" s="494">
        <f t="shared" si="3"/>
        <v>3</v>
      </c>
      <c r="K50" s="715">
        <f t="shared" si="4"/>
        <v>764</v>
      </c>
    </row>
    <row r="51" spans="1:11" x14ac:dyDescent="0.25">
      <c r="A51" s="420">
        <v>5</v>
      </c>
      <c r="B51" s="414" t="s">
        <v>324</v>
      </c>
      <c r="C51" s="418" t="s">
        <v>10</v>
      </c>
      <c r="D51" s="545">
        <v>1</v>
      </c>
      <c r="E51" s="339">
        <v>327</v>
      </c>
      <c r="F51" s="538"/>
      <c r="G51" s="211"/>
      <c r="H51" s="139">
        <f t="shared" si="5"/>
        <v>0</v>
      </c>
      <c r="I51" s="531"/>
      <c r="J51" s="494">
        <f>D51-G51</f>
        <v>1</v>
      </c>
      <c r="K51" s="715">
        <f>E51-I51</f>
        <v>327</v>
      </c>
    </row>
    <row r="52" spans="1:11" x14ac:dyDescent="0.25">
      <c r="A52" s="420">
        <v>6</v>
      </c>
      <c r="B52" s="414" t="s">
        <v>325</v>
      </c>
      <c r="C52" s="418" t="s">
        <v>10</v>
      </c>
      <c r="D52" s="545">
        <v>1</v>
      </c>
      <c r="E52" s="339">
        <v>594</v>
      </c>
      <c r="F52" s="538"/>
      <c r="G52" s="211"/>
      <c r="H52" s="139">
        <f t="shared" si="5"/>
        <v>0</v>
      </c>
      <c r="I52" s="531"/>
      <c r="J52" s="494">
        <f>D52-G52</f>
        <v>1</v>
      </c>
      <c r="K52" s="715">
        <f>E52-I52</f>
        <v>594</v>
      </c>
    </row>
    <row r="53" spans="1:11" ht="15" customHeight="1" x14ac:dyDescent="0.25">
      <c r="A53" s="420">
        <v>7</v>
      </c>
      <c r="B53" s="414" t="s">
        <v>326</v>
      </c>
      <c r="C53" s="418" t="s">
        <v>10</v>
      </c>
      <c r="D53" s="545">
        <v>1</v>
      </c>
      <c r="E53" s="339">
        <v>354</v>
      </c>
      <c r="F53" s="538"/>
      <c r="G53" s="211"/>
      <c r="H53" s="139">
        <f t="shared" si="5"/>
        <v>0</v>
      </c>
      <c r="I53" s="531"/>
      <c r="J53" s="494">
        <f t="shared" si="3"/>
        <v>1</v>
      </c>
      <c r="K53" s="715">
        <f t="shared" si="4"/>
        <v>354</v>
      </c>
    </row>
    <row r="54" spans="1:11" ht="15" customHeight="1" x14ac:dyDescent="0.25">
      <c r="A54" s="420">
        <v>8</v>
      </c>
      <c r="B54" s="414" t="s">
        <v>328</v>
      </c>
      <c r="C54" s="418" t="s">
        <v>10</v>
      </c>
      <c r="D54" s="545">
        <v>3</v>
      </c>
      <c r="E54" s="339">
        <v>189</v>
      </c>
      <c r="F54" s="538"/>
      <c r="G54" s="211"/>
      <c r="H54" s="139">
        <f>I54/1.25</f>
        <v>0</v>
      </c>
      <c r="I54" s="531"/>
      <c r="J54" s="494">
        <f>D54-G54</f>
        <v>3</v>
      </c>
      <c r="K54" s="715">
        <f>E54-I54</f>
        <v>189</v>
      </c>
    </row>
    <row r="55" spans="1:11" x14ac:dyDescent="0.25">
      <c r="A55" s="420">
        <v>9</v>
      </c>
      <c r="B55" s="414" t="s">
        <v>327</v>
      </c>
      <c r="C55" s="418" t="s">
        <v>10</v>
      </c>
      <c r="D55" s="545">
        <v>1</v>
      </c>
      <c r="E55" s="339">
        <v>1030</v>
      </c>
      <c r="F55" s="538"/>
      <c r="G55" s="211"/>
      <c r="H55" s="139">
        <f>I55/1.25</f>
        <v>0</v>
      </c>
      <c r="I55" s="531"/>
      <c r="J55" s="494">
        <f t="shared" si="3"/>
        <v>1</v>
      </c>
      <c r="K55" s="715">
        <f t="shared" si="4"/>
        <v>1030</v>
      </c>
    </row>
    <row r="56" spans="1:11" x14ac:dyDescent="0.25">
      <c r="A56" s="356">
        <v>10</v>
      </c>
      <c r="B56" s="782" t="s">
        <v>527</v>
      </c>
      <c r="C56" s="783" t="s">
        <v>10</v>
      </c>
      <c r="D56" s="747">
        <v>1</v>
      </c>
      <c r="E56" s="339">
        <v>1500</v>
      </c>
      <c r="F56" s="784"/>
      <c r="G56" s="716"/>
      <c r="H56" s="139">
        <f>I56/1.25</f>
        <v>0</v>
      </c>
      <c r="I56" s="531"/>
      <c r="J56" s="494">
        <f>D56-G56</f>
        <v>1</v>
      </c>
      <c r="K56" s="715">
        <f>E56-I56</f>
        <v>1500</v>
      </c>
    </row>
    <row r="57" spans="1:11" ht="15.75" thickBot="1" x14ac:dyDescent="0.3">
      <c r="A57" s="361">
        <v>11</v>
      </c>
      <c r="B57" s="362" t="s">
        <v>733</v>
      </c>
      <c r="C57" s="363" t="s">
        <v>10</v>
      </c>
      <c r="D57" s="364">
        <v>2</v>
      </c>
      <c r="E57" s="343">
        <v>274</v>
      </c>
      <c r="F57" s="785"/>
      <c r="G57" s="786"/>
      <c r="H57" s="171">
        <f>I57</f>
        <v>0</v>
      </c>
      <c r="I57" s="568"/>
      <c r="J57" s="172">
        <f>D57-G57</f>
        <v>2</v>
      </c>
      <c r="K57" s="173">
        <f>E57-I57</f>
        <v>274</v>
      </c>
    </row>
    <row r="58" spans="1:11" ht="16.5" thickBot="1" x14ac:dyDescent="0.3">
      <c r="A58" s="366"/>
      <c r="B58" s="367"/>
      <c r="C58" s="346">
        <v>32349</v>
      </c>
      <c r="D58" s="419" t="s">
        <v>102</v>
      </c>
      <c r="E58" s="348">
        <f>SUM(E47:E57)</f>
        <v>25080</v>
      </c>
      <c r="H58" s="148">
        <f>SUM(H47:H57)</f>
        <v>0</v>
      </c>
      <c r="I58" s="148">
        <f>SUM(I47:I57)</f>
        <v>0</v>
      </c>
      <c r="K58" s="149">
        <f>SUM(K47:K57)</f>
        <v>25080</v>
      </c>
    </row>
    <row r="59" spans="1:11" ht="15.75" thickBot="1" x14ac:dyDescent="0.3"/>
    <row r="60" spans="1:11" ht="16.5" thickBot="1" x14ac:dyDescent="0.3">
      <c r="H60" s="186" t="s">
        <v>545</v>
      </c>
      <c r="I60" s="186">
        <f>SUM(I47:I53)</f>
        <v>0</v>
      </c>
    </row>
  </sheetData>
  <mergeCells count="30">
    <mergeCell ref="D45:D46"/>
    <mergeCell ref="E45:E46"/>
    <mergeCell ref="A37:E37"/>
    <mergeCell ref="F37:H37"/>
    <mergeCell ref="J37:K37"/>
    <mergeCell ref="D38:D39"/>
    <mergeCell ref="E38:E39"/>
    <mergeCell ref="A44:E44"/>
    <mergeCell ref="F44:H44"/>
    <mergeCell ref="J44:K44"/>
    <mergeCell ref="D31:D32"/>
    <mergeCell ref="E31:E32"/>
    <mergeCell ref="F14:H14"/>
    <mergeCell ref="J14:K14"/>
    <mergeCell ref="D15:D16"/>
    <mergeCell ref="E15:E16"/>
    <mergeCell ref="A21:E21"/>
    <mergeCell ref="F21:H21"/>
    <mergeCell ref="J21:K21"/>
    <mergeCell ref="A14:E14"/>
    <mergeCell ref="D22:D23"/>
    <mergeCell ref="E22:E23"/>
    <mergeCell ref="A30:E30"/>
    <mergeCell ref="F30:H30"/>
    <mergeCell ref="J30:K30"/>
    <mergeCell ref="A2:E2"/>
    <mergeCell ref="F2:H2"/>
    <mergeCell ref="J2:K2"/>
    <mergeCell ref="D3:D4"/>
    <mergeCell ref="E3:E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5" sqref="D5"/>
    </sheetView>
  </sheetViews>
  <sheetFormatPr defaultRowHeight="15" x14ac:dyDescent="0.25"/>
  <cols>
    <col min="1" max="1" width="4.28515625" style="121" customWidth="1"/>
    <col min="2" max="2" width="30" style="121" customWidth="1"/>
    <col min="3" max="3" width="10.7109375" style="121" customWidth="1"/>
    <col min="4" max="4" width="10.28515625" style="121" customWidth="1"/>
    <col min="5" max="5" width="14.28515625" style="121" customWidth="1"/>
    <col min="6" max="7" width="9.140625" style="121"/>
    <col min="8" max="9" width="14.140625" style="121" customWidth="1"/>
    <col min="10" max="10" width="9.85546875" style="121" customWidth="1"/>
    <col min="11" max="11" width="14.140625" style="121" customWidth="1"/>
    <col min="12" max="16384" width="9.140625" style="121"/>
  </cols>
  <sheetData>
    <row r="1" spans="1:11" ht="15.75" thickBot="1" x14ac:dyDescent="0.3"/>
    <row r="2" spans="1:11" ht="15.75" thickBot="1" x14ac:dyDescent="0.3">
      <c r="A2" s="1037" t="s">
        <v>358</v>
      </c>
      <c r="B2" s="1038"/>
      <c r="C2" s="1038"/>
      <c r="D2" s="1038"/>
      <c r="E2" s="1039"/>
      <c r="F2" s="1031" t="s">
        <v>186</v>
      </c>
      <c r="G2" s="1032"/>
      <c r="H2" s="1033"/>
      <c r="I2" s="607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630"/>
      <c r="C3" s="605"/>
      <c r="D3" s="1040" t="s">
        <v>43</v>
      </c>
      <c r="E3" s="1043" t="s">
        <v>46</v>
      </c>
      <c r="F3" s="151" t="s">
        <v>100</v>
      </c>
      <c r="G3" s="125" t="s">
        <v>101</v>
      </c>
      <c r="H3" s="126" t="s">
        <v>102</v>
      </c>
      <c r="I3" s="127" t="s">
        <v>102</v>
      </c>
      <c r="J3" s="176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606" t="s">
        <v>226</v>
      </c>
      <c r="D4" s="1042"/>
      <c r="E4" s="1045"/>
      <c r="F4" s="152" t="s">
        <v>10</v>
      </c>
      <c r="G4" s="131" t="s">
        <v>10</v>
      </c>
      <c r="H4" s="132" t="s">
        <v>105</v>
      </c>
      <c r="I4" s="133" t="s">
        <v>105</v>
      </c>
      <c r="J4" s="177" t="s">
        <v>10</v>
      </c>
      <c r="K4" s="135" t="s">
        <v>105</v>
      </c>
    </row>
    <row r="5" spans="1:11" x14ac:dyDescent="0.25">
      <c r="A5" s="405">
        <v>1</v>
      </c>
      <c r="B5" s="414" t="s">
        <v>753</v>
      </c>
      <c r="C5" s="369">
        <v>32353</v>
      </c>
      <c r="D5" s="369">
        <v>4</v>
      </c>
      <c r="E5" s="332">
        <v>750</v>
      </c>
      <c r="F5" s="159"/>
      <c r="G5" s="143"/>
      <c r="H5" s="161">
        <f>F5*G5</f>
        <v>0</v>
      </c>
      <c r="I5" s="162">
        <f>H5*1.25</f>
        <v>0</v>
      </c>
      <c r="J5" s="163">
        <f>D5-G5</f>
        <v>4</v>
      </c>
      <c r="K5" s="203">
        <f>E5-I5</f>
        <v>750</v>
      </c>
    </row>
    <row r="6" spans="1:11" ht="16.5" thickBot="1" x14ac:dyDescent="0.3">
      <c r="A6" s="409">
        <v>2</v>
      </c>
      <c r="B6" s="341" t="s">
        <v>359</v>
      </c>
      <c r="C6" s="550">
        <v>32354</v>
      </c>
      <c r="D6" s="342">
        <v>8</v>
      </c>
      <c r="E6" s="365">
        <v>1250</v>
      </c>
      <c r="F6" s="169"/>
      <c r="G6" s="205"/>
      <c r="H6" s="170">
        <f>F6*G6</f>
        <v>0</v>
      </c>
      <c r="I6" s="171">
        <f>H6*1.25</f>
        <v>0</v>
      </c>
      <c r="J6" s="172">
        <f>D6-G6</f>
        <v>8</v>
      </c>
      <c r="K6" s="206">
        <f>E6-I6</f>
        <v>1250</v>
      </c>
    </row>
    <row r="7" spans="1:11" ht="31.5" thickBot="1" x14ac:dyDescent="0.35">
      <c r="A7" s="367"/>
      <c r="B7" s="367"/>
      <c r="C7" s="1000" t="s">
        <v>752</v>
      </c>
      <c r="D7" s="608" t="s">
        <v>102</v>
      </c>
      <c r="E7" s="497">
        <f>SUM(E5:E6)</f>
        <v>2000</v>
      </c>
      <c r="H7" s="498">
        <f>SUM(H5:H6)</f>
        <v>0</v>
      </c>
      <c r="I7" s="498">
        <f>SUM(I5:I6)</f>
        <v>0</v>
      </c>
      <c r="K7" s="499">
        <f>SUM(K5:K6)</f>
        <v>2000</v>
      </c>
    </row>
    <row r="9" spans="1:11" ht="15.75" thickBot="1" x14ac:dyDescent="0.3"/>
    <row r="10" spans="1:11" ht="15.75" thickBot="1" x14ac:dyDescent="0.3">
      <c r="A10" s="1037" t="s">
        <v>358</v>
      </c>
      <c r="B10" s="1038"/>
      <c r="C10" s="1038"/>
      <c r="D10" s="1038"/>
      <c r="E10" s="1039"/>
      <c r="F10" s="1031" t="s">
        <v>186</v>
      </c>
      <c r="G10" s="1032"/>
      <c r="H10" s="1033"/>
      <c r="I10" s="123" t="s">
        <v>187</v>
      </c>
      <c r="J10" s="1022" t="s">
        <v>107</v>
      </c>
      <c r="K10" s="1023"/>
    </row>
    <row r="11" spans="1:11" ht="17.25" customHeight="1" x14ac:dyDescent="0.25">
      <c r="A11" s="321" t="s">
        <v>0</v>
      </c>
      <c r="B11" s="630"/>
      <c r="C11" s="322"/>
      <c r="D11" s="1040" t="s">
        <v>43</v>
      </c>
      <c r="E11" s="1043" t="s">
        <v>46</v>
      </c>
      <c r="F11" s="151" t="s">
        <v>100</v>
      </c>
      <c r="G11" s="125" t="s">
        <v>101</v>
      </c>
      <c r="H11" s="126" t="s">
        <v>102</v>
      </c>
      <c r="I11" s="127" t="s">
        <v>102</v>
      </c>
      <c r="J11" s="176" t="s">
        <v>104</v>
      </c>
      <c r="K11" s="129" t="s">
        <v>104</v>
      </c>
    </row>
    <row r="12" spans="1:11" ht="21.75" customHeight="1" thickBot="1" x14ac:dyDescent="0.3">
      <c r="A12" s="323" t="s">
        <v>1</v>
      </c>
      <c r="B12" s="635" t="s">
        <v>396</v>
      </c>
      <c r="C12" s="324" t="s">
        <v>226</v>
      </c>
      <c r="D12" s="1042"/>
      <c r="E12" s="1045"/>
      <c r="F12" s="152" t="s">
        <v>10</v>
      </c>
      <c r="G12" s="131" t="s">
        <v>10</v>
      </c>
      <c r="H12" s="132" t="s">
        <v>105</v>
      </c>
      <c r="I12" s="133" t="s">
        <v>105</v>
      </c>
      <c r="J12" s="177" t="s">
        <v>10</v>
      </c>
      <c r="K12" s="135" t="s">
        <v>105</v>
      </c>
    </row>
    <row r="13" spans="1:11" x14ac:dyDescent="0.25">
      <c r="A13" s="405">
        <v>2</v>
      </c>
      <c r="B13" s="414" t="s">
        <v>625</v>
      </c>
      <c r="C13" s="369">
        <v>32359</v>
      </c>
      <c r="D13" s="369"/>
      <c r="E13" s="332">
        <v>0</v>
      </c>
      <c r="F13" s="159"/>
      <c r="G13" s="143"/>
      <c r="H13" s="161">
        <f>F13*G13</f>
        <v>0</v>
      </c>
      <c r="I13" s="162">
        <f>H13</f>
        <v>0</v>
      </c>
      <c r="J13" s="163">
        <f>D13-G13</f>
        <v>0</v>
      </c>
      <c r="K13" s="203">
        <f>E13-I13</f>
        <v>0</v>
      </c>
    </row>
    <row r="14" spans="1:11" ht="16.5" thickBot="1" x14ac:dyDescent="0.3">
      <c r="A14" s="409"/>
      <c r="B14" s="341"/>
      <c r="C14" s="550"/>
      <c r="D14" s="342"/>
      <c r="E14" s="365"/>
      <c r="F14" s="169"/>
      <c r="G14" s="205"/>
      <c r="H14" s="170">
        <f>F14*G14</f>
        <v>0</v>
      </c>
      <c r="I14" s="171">
        <f>H14*1.25</f>
        <v>0</v>
      </c>
      <c r="J14" s="208">
        <f>D14-G14</f>
        <v>0</v>
      </c>
      <c r="K14" s="207">
        <f>E14-I14</f>
        <v>0</v>
      </c>
    </row>
    <row r="15" spans="1:11" ht="19.5" thickBot="1" x14ac:dyDescent="0.35">
      <c r="A15" s="367"/>
      <c r="B15" s="367"/>
      <c r="C15" s="346">
        <v>32359</v>
      </c>
      <c r="D15" s="419" t="s">
        <v>102</v>
      </c>
      <c r="E15" s="497">
        <f>SUM(E13:E14)</f>
        <v>0</v>
      </c>
      <c r="H15" s="498">
        <f>SUM(H13:H14)</f>
        <v>0</v>
      </c>
      <c r="I15" s="498">
        <f>SUM(I13:I14)</f>
        <v>0</v>
      </c>
      <c r="K15" s="499">
        <f>SUM(K13:K14)</f>
        <v>0</v>
      </c>
    </row>
  </sheetData>
  <mergeCells count="10">
    <mergeCell ref="A10:E10"/>
    <mergeCell ref="F10:H10"/>
    <mergeCell ref="J10:K10"/>
    <mergeCell ref="D11:D12"/>
    <mergeCell ref="E11:E12"/>
    <mergeCell ref="A2:E2"/>
    <mergeCell ref="F2:H2"/>
    <mergeCell ref="J2:K2"/>
    <mergeCell ref="D3:D4"/>
    <mergeCell ref="E3:E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N29" sqref="N28:N29"/>
    </sheetView>
  </sheetViews>
  <sheetFormatPr defaultRowHeight="15" x14ac:dyDescent="0.25"/>
  <cols>
    <col min="1" max="1" width="4.28515625" style="202" customWidth="1"/>
    <col min="2" max="2" width="33.42578125" style="121" customWidth="1"/>
    <col min="3" max="3" width="9.28515625" style="121" customWidth="1"/>
    <col min="4" max="4" width="10.140625" style="121" customWidth="1"/>
    <col min="5" max="5" width="14.140625" style="121" customWidth="1"/>
    <col min="6" max="7" width="9.140625" style="121"/>
    <col min="8" max="9" width="14" style="121" customWidth="1"/>
    <col min="10" max="10" width="9.85546875" style="121" customWidth="1"/>
    <col min="11" max="11" width="13.5703125" style="121" customWidth="1"/>
    <col min="12" max="16384" width="9.140625" style="121"/>
  </cols>
  <sheetData>
    <row r="1" spans="1:11" ht="15.75" thickBot="1" x14ac:dyDescent="0.3"/>
    <row r="2" spans="1:11" ht="15.75" thickBot="1" x14ac:dyDescent="0.3">
      <c r="A2" s="1049" t="s">
        <v>342</v>
      </c>
      <c r="B2" s="1050"/>
      <c r="C2" s="1050"/>
      <c r="D2" s="1050"/>
      <c r="E2" s="1068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7.25" customHeight="1" x14ac:dyDescent="0.25">
      <c r="A3" s="546" t="s">
        <v>0</v>
      </c>
      <c r="B3" s="630"/>
      <c r="C3" s="547"/>
      <c r="D3" s="1088" t="s">
        <v>43</v>
      </c>
      <c r="E3" s="1090" t="s">
        <v>46</v>
      </c>
      <c r="F3" s="151" t="s">
        <v>100</v>
      </c>
      <c r="G3" s="125" t="s">
        <v>101</v>
      </c>
      <c r="H3" s="126" t="s">
        <v>102</v>
      </c>
      <c r="I3" s="126" t="s">
        <v>102</v>
      </c>
      <c r="J3" s="176" t="s">
        <v>104</v>
      </c>
      <c r="K3" s="129" t="s">
        <v>104</v>
      </c>
    </row>
    <row r="4" spans="1:11" ht="21.75" customHeight="1" thickBot="1" x14ac:dyDescent="0.3">
      <c r="A4" s="548" t="s">
        <v>1</v>
      </c>
      <c r="B4" s="635" t="s">
        <v>396</v>
      </c>
      <c r="C4" s="549" t="s">
        <v>226</v>
      </c>
      <c r="D4" s="1089"/>
      <c r="E4" s="1091"/>
      <c r="F4" s="152" t="s">
        <v>10</v>
      </c>
      <c r="G4" s="131" t="s">
        <v>10</v>
      </c>
      <c r="H4" s="132" t="s">
        <v>105</v>
      </c>
      <c r="I4" s="132" t="s">
        <v>105</v>
      </c>
      <c r="J4" s="177" t="s">
        <v>10</v>
      </c>
      <c r="K4" s="135" t="s">
        <v>105</v>
      </c>
    </row>
    <row r="5" spans="1:11" x14ac:dyDescent="0.25">
      <c r="A5" s="557">
        <v>1</v>
      </c>
      <c r="B5" s="558" t="s">
        <v>329</v>
      </c>
      <c r="C5" s="559">
        <v>323612</v>
      </c>
      <c r="D5" s="560">
        <v>29</v>
      </c>
      <c r="E5" s="561">
        <v>14500</v>
      </c>
      <c r="F5" s="159"/>
      <c r="G5" s="143"/>
      <c r="H5" s="161">
        <f>I5</f>
        <v>0</v>
      </c>
      <c r="I5" s="562">
        <f>F5*G5</f>
        <v>0</v>
      </c>
      <c r="J5" s="163">
        <f t="shared" ref="J5:K7" si="0">D5-G5</f>
        <v>29</v>
      </c>
      <c r="K5" s="203">
        <f t="shared" si="0"/>
        <v>14500</v>
      </c>
    </row>
    <row r="6" spans="1:11" x14ac:dyDescent="0.25">
      <c r="A6" s="557">
        <v>2</v>
      </c>
      <c r="B6" s="558" t="s">
        <v>330</v>
      </c>
      <c r="C6" s="559">
        <v>323612</v>
      </c>
      <c r="D6" s="560">
        <v>6</v>
      </c>
      <c r="E6" s="561">
        <v>1980</v>
      </c>
      <c r="F6" s="159"/>
      <c r="G6" s="143"/>
      <c r="H6" s="161">
        <f>I6</f>
        <v>0</v>
      </c>
      <c r="I6" s="562">
        <f>F6*G6</f>
        <v>0</v>
      </c>
      <c r="J6" s="163">
        <f t="shared" si="0"/>
        <v>6</v>
      </c>
      <c r="K6" s="203">
        <f t="shared" si="0"/>
        <v>1980</v>
      </c>
    </row>
    <row r="7" spans="1:11" ht="15.75" thickBot="1" x14ac:dyDescent="0.3">
      <c r="A7" s="563">
        <v>3</v>
      </c>
      <c r="B7" s="564" t="s">
        <v>727</v>
      </c>
      <c r="C7" s="565">
        <v>323612</v>
      </c>
      <c r="D7" s="566"/>
      <c r="E7" s="567"/>
      <c r="F7" s="169"/>
      <c r="G7" s="205"/>
      <c r="H7" s="170">
        <f>I7</f>
        <v>0</v>
      </c>
      <c r="I7" s="568">
        <v>0</v>
      </c>
      <c r="J7" s="172">
        <f t="shared" si="0"/>
        <v>0</v>
      </c>
      <c r="K7" s="206">
        <f t="shared" si="0"/>
        <v>0</v>
      </c>
    </row>
    <row r="8" spans="1:11" ht="16.5" thickBot="1" x14ac:dyDescent="0.3">
      <c r="A8" s="569"/>
      <c r="B8" s="541"/>
      <c r="C8" s="542">
        <v>32361</v>
      </c>
      <c r="D8" s="543" t="s">
        <v>102</v>
      </c>
      <c r="E8" s="570">
        <f>SUM(E5:E7)</f>
        <v>16480</v>
      </c>
      <c r="H8" s="571">
        <f>SUM(H5:H7)</f>
        <v>0</v>
      </c>
      <c r="I8" s="571">
        <f>SUM(I5:I7)</f>
        <v>0</v>
      </c>
      <c r="K8" s="572">
        <f>SUM(K5:K7)</f>
        <v>16480</v>
      </c>
    </row>
    <row r="10" spans="1:11" ht="15.75" thickBot="1" x14ac:dyDescent="0.3"/>
    <row r="11" spans="1:11" ht="15.75" thickBot="1" x14ac:dyDescent="0.3">
      <c r="A11" s="1049" t="s">
        <v>343</v>
      </c>
      <c r="B11" s="1050"/>
      <c r="C11" s="1050"/>
      <c r="D11" s="1050"/>
      <c r="E11" s="1068"/>
      <c r="F11" s="1031" t="s">
        <v>186</v>
      </c>
      <c r="G11" s="1032"/>
      <c r="H11" s="1033"/>
      <c r="I11" s="123" t="s">
        <v>187</v>
      </c>
      <c r="J11" s="1022" t="s">
        <v>107</v>
      </c>
      <c r="K11" s="1023"/>
    </row>
    <row r="12" spans="1:11" ht="17.25" customHeight="1" x14ac:dyDescent="0.25">
      <c r="A12" s="546" t="s">
        <v>0</v>
      </c>
      <c r="B12" s="630"/>
      <c r="C12" s="547" t="s">
        <v>2</v>
      </c>
      <c r="D12" s="1088" t="s">
        <v>43</v>
      </c>
      <c r="E12" s="1090" t="s">
        <v>46</v>
      </c>
      <c r="F12" s="151" t="s">
        <v>100</v>
      </c>
      <c r="G12" s="125" t="s">
        <v>101</v>
      </c>
      <c r="H12" s="126" t="s">
        <v>102</v>
      </c>
      <c r="I12" s="126" t="s">
        <v>102</v>
      </c>
      <c r="J12" s="176" t="s">
        <v>104</v>
      </c>
      <c r="K12" s="129" t="s">
        <v>104</v>
      </c>
    </row>
    <row r="13" spans="1:11" ht="21.75" customHeight="1" thickBot="1" x14ac:dyDescent="0.3">
      <c r="A13" s="548" t="s">
        <v>1</v>
      </c>
      <c r="B13" s="635" t="s">
        <v>396</v>
      </c>
      <c r="C13" s="549" t="s">
        <v>3</v>
      </c>
      <c r="D13" s="1089"/>
      <c r="E13" s="1091"/>
      <c r="F13" s="152" t="s">
        <v>10</v>
      </c>
      <c r="G13" s="131" t="s">
        <v>10</v>
      </c>
      <c r="H13" s="132" t="s">
        <v>105</v>
      </c>
      <c r="I13" s="132" t="s">
        <v>105</v>
      </c>
      <c r="J13" s="177" t="s">
        <v>10</v>
      </c>
      <c r="K13" s="135" t="s">
        <v>105</v>
      </c>
    </row>
    <row r="14" spans="1:11" x14ac:dyDescent="0.25">
      <c r="A14" s="551" t="s">
        <v>4</v>
      </c>
      <c r="B14" s="552" t="s">
        <v>74</v>
      </c>
      <c r="C14" s="553" t="s">
        <v>10</v>
      </c>
      <c r="D14" s="554">
        <v>65</v>
      </c>
      <c r="E14" s="555">
        <v>4470</v>
      </c>
      <c r="F14" s="153"/>
      <c r="G14" s="154"/>
      <c r="H14" s="155">
        <f>F14*G14</f>
        <v>0</v>
      </c>
      <c r="I14" s="556">
        <f>H14*1.25</f>
        <v>0</v>
      </c>
      <c r="J14" s="157">
        <f t="shared" ref="J14:K18" si="1">D14-G14</f>
        <v>65</v>
      </c>
      <c r="K14" s="158">
        <f t="shared" si="1"/>
        <v>4470</v>
      </c>
    </row>
    <row r="15" spans="1:11" x14ac:dyDescent="0.25">
      <c r="A15" s="557" t="s">
        <v>7</v>
      </c>
      <c r="B15" s="558" t="s">
        <v>75</v>
      </c>
      <c r="C15" s="559" t="s">
        <v>10</v>
      </c>
      <c r="D15" s="560">
        <v>6</v>
      </c>
      <c r="E15" s="561">
        <v>340</v>
      </c>
      <c r="F15" s="159"/>
      <c r="G15" s="143"/>
      <c r="H15" s="161">
        <f>F15*G15</f>
        <v>0</v>
      </c>
      <c r="I15" s="562">
        <f>H15*1.25</f>
        <v>0</v>
      </c>
      <c r="J15" s="163">
        <f t="shared" si="1"/>
        <v>6</v>
      </c>
      <c r="K15" s="203">
        <f t="shared" si="1"/>
        <v>340</v>
      </c>
    </row>
    <row r="16" spans="1:11" x14ac:dyDescent="0.25">
      <c r="A16" s="557" t="s">
        <v>9</v>
      </c>
      <c r="B16" s="558" t="s">
        <v>749</v>
      </c>
      <c r="C16" s="559" t="s">
        <v>10</v>
      </c>
      <c r="D16" s="559">
        <v>1</v>
      </c>
      <c r="E16" s="561">
        <v>1210</v>
      </c>
      <c r="F16" s="159"/>
      <c r="G16" s="143"/>
      <c r="H16" s="161">
        <f>F16*G16</f>
        <v>0</v>
      </c>
      <c r="I16" s="562">
        <f>H16*1.25</f>
        <v>0</v>
      </c>
      <c r="J16" s="163">
        <f t="shared" si="1"/>
        <v>1</v>
      </c>
      <c r="K16" s="203">
        <f t="shared" si="1"/>
        <v>1210</v>
      </c>
    </row>
    <row r="17" spans="1:11" x14ac:dyDescent="0.25">
      <c r="A17" s="980"/>
      <c r="B17" s="981"/>
      <c r="C17" s="982" t="s">
        <v>10</v>
      </c>
      <c r="D17" s="982"/>
      <c r="E17" s="983"/>
      <c r="F17" s="165"/>
      <c r="G17" s="204"/>
      <c r="H17" s="161">
        <f>F17*G17</f>
        <v>0</v>
      </c>
      <c r="I17" s="562">
        <f>H17</f>
        <v>0</v>
      </c>
      <c r="J17" s="163">
        <f t="shared" ref="J17" si="2">D17-G17</f>
        <v>0</v>
      </c>
      <c r="K17" s="203">
        <f t="shared" ref="K17" si="3">E17-H17</f>
        <v>0</v>
      </c>
    </row>
    <row r="18" spans="1:11" ht="15.75" thickBot="1" x14ac:dyDescent="0.3">
      <c r="A18" s="563"/>
      <c r="B18" s="703" t="s">
        <v>431</v>
      </c>
      <c r="C18" s="565"/>
      <c r="D18" s="566"/>
      <c r="E18" s="567"/>
      <c r="F18" s="169"/>
      <c r="G18" s="205"/>
      <c r="H18" s="678"/>
      <c r="I18" s="679"/>
      <c r="J18" s="172">
        <f t="shared" si="1"/>
        <v>0</v>
      </c>
      <c r="K18" s="206">
        <f t="shared" si="1"/>
        <v>0</v>
      </c>
    </row>
    <row r="19" spans="1:11" ht="16.5" thickBot="1" x14ac:dyDescent="0.3">
      <c r="A19" s="569"/>
      <c r="B19" s="541"/>
      <c r="C19" s="542">
        <v>32363</v>
      </c>
      <c r="D19" s="543" t="s">
        <v>102</v>
      </c>
      <c r="E19" s="570">
        <f>SUM(E14:E18)</f>
        <v>6020</v>
      </c>
      <c r="H19" s="571">
        <f>SUM(H14:H18)</f>
        <v>0</v>
      </c>
      <c r="I19" s="571">
        <f>SUM(I14:I18)</f>
        <v>0</v>
      </c>
      <c r="K19" s="572">
        <f>SUM(K14:K18)</f>
        <v>6020</v>
      </c>
    </row>
  </sheetData>
  <mergeCells count="10">
    <mergeCell ref="A11:E11"/>
    <mergeCell ref="F11:H11"/>
    <mergeCell ref="J11:K11"/>
    <mergeCell ref="D12:D13"/>
    <mergeCell ref="E12:E13"/>
    <mergeCell ref="J2:K2"/>
    <mergeCell ref="D3:D4"/>
    <mergeCell ref="E3:E4"/>
    <mergeCell ref="A2:E2"/>
    <mergeCell ref="F2:H2"/>
  </mergeCells>
  <phoneticPr fontId="4" type="noConversion"/>
  <pageMargins left="0.31496062992125984" right="0.11811023622047245" top="0.55118110236220474" bottom="0.55118110236220474" header="0.31496062992125984" footer="0.31496062992125984"/>
  <pageSetup paperSize="9" orientation="landscape" r:id="rId1"/>
  <headerFooter>
    <oddHeader>&amp;LOŠ"IVAN MAŽURANIĆ" SIBINJ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1" sqref="G1"/>
    </sheetView>
  </sheetViews>
  <sheetFormatPr defaultRowHeight="15" x14ac:dyDescent="0.25"/>
  <cols>
    <col min="1" max="1" width="7.42578125" customWidth="1"/>
    <col min="2" max="2" width="31.42578125" customWidth="1"/>
    <col min="3" max="3" width="11.140625" customWidth="1"/>
    <col min="4" max="4" width="13.85546875" customWidth="1"/>
    <col min="5" max="5" width="9" style="34" customWidth="1"/>
    <col min="6" max="8" width="11.140625" style="34" customWidth="1"/>
    <col min="9" max="9" width="10.5703125" style="30" customWidth="1"/>
    <col min="10" max="10" width="11.140625" style="30" customWidth="1"/>
  </cols>
  <sheetData>
    <row r="1" spans="1:10" ht="15.75" thickBot="1" x14ac:dyDescent="0.3"/>
    <row r="2" spans="1:10" ht="15.75" thickBot="1" x14ac:dyDescent="0.3">
      <c r="A2" s="1094" t="s">
        <v>364</v>
      </c>
      <c r="B2" s="1095"/>
      <c r="C2" s="1095"/>
      <c r="D2" s="1096"/>
      <c r="E2" s="1079" t="s">
        <v>186</v>
      </c>
      <c r="F2" s="1080"/>
      <c r="G2" s="1080"/>
      <c r="H2" s="60" t="s">
        <v>187</v>
      </c>
      <c r="I2" s="1097" t="s">
        <v>107</v>
      </c>
      <c r="J2" s="1098"/>
    </row>
    <row r="3" spans="1:10" ht="17.25" customHeight="1" x14ac:dyDescent="0.25">
      <c r="A3" s="70" t="s">
        <v>0</v>
      </c>
      <c r="B3" s="822"/>
      <c r="C3" s="1084" t="s">
        <v>43</v>
      </c>
      <c r="D3" s="1092" t="s">
        <v>103</v>
      </c>
      <c r="E3" s="3"/>
      <c r="F3" s="4" t="s">
        <v>101</v>
      </c>
      <c r="G3" s="3" t="s">
        <v>102</v>
      </c>
      <c r="H3" s="26" t="s">
        <v>102</v>
      </c>
      <c r="I3" s="24" t="s">
        <v>104</v>
      </c>
      <c r="J3" s="31" t="s">
        <v>104</v>
      </c>
    </row>
    <row r="4" spans="1:10" ht="21.75" customHeight="1" thickBot="1" x14ac:dyDescent="0.3">
      <c r="A4" s="72" t="s">
        <v>1</v>
      </c>
      <c r="B4" s="635" t="s">
        <v>396</v>
      </c>
      <c r="C4" s="1085"/>
      <c r="D4" s="1093"/>
      <c r="E4" s="10"/>
      <c r="F4" s="11" t="s">
        <v>10</v>
      </c>
      <c r="G4" s="10" t="s">
        <v>105</v>
      </c>
      <c r="H4" s="27" t="s">
        <v>105</v>
      </c>
      <c r="I4" s="25" t="s">
        <v>116</v>
      </c>
      <c r="J4" s="32" t="s">
        <v>105</v>
      </c>
    </row>
    <row r="5" spans="1:10" x14ac:dyDescent="0.25">
      <c r="A5" s="582" t="s">
        <v>4</v>
      </c>
      <c r="B5" s="583" t="s">
        <v>365</v>
      </c>
      <c r="C5" s="584">
        <v>7</v>
      </c>
      <c r="D5" s="585">
        <v>5600</v>
      </c>
      <c r="E5" s="94"/>
      <c r="F5" s="573"/>
      <c r="G5" s="574">
        <f>H5</f>
        <v>0</v>
      </c>
      <c r="H5" s="575"/>
      <c r="I5" s="827">
        <f>C5-F5</f>
        <v>7</v>
      </c>
      <c r="J5" s="828">
        <f>D5-H5</f>
        <v>5600</v>
      </c>
    </row>
    <row r="6" spans="1:10" ht="15.75" thickBot="1" x14ac:dyDescent="0.3">
      <c r="A6" s="117">
        <v>2</v>
      </c>
      <c r="B6" s="787" t="s">
        <v>788</v>
      </c>
      <c r="C6" s="602">
        <v>2</v>
      </c>
      <c r="D6" s="603">
        <v>1900</v>
      </c>
      <c r="E6" s="36"/>
      <c r="F6" s="781"/>
      <c r="G6" s="788">
        <f>H6</f>
        <v>0</v>
      </c>
      <c r="H6" s="789"/>
      <c r="I6" s="831">
        <f>C6-F6</f>
        <v>2</v>
      </c>
      <c r="J6" s="832">
        <f>D6-H6</f>
        <v>1900</v>
      </c>
    </row>
    <row r="7" spans="1:10" ht="16.5" thickBot="1" x14ac:dyDescent="0.3">
      <c r="A7" s="486">
        <v>32372</v>
      </c>
      <c r="B7" s="579" t="s">
        <v>102</v>
      </c>
      <c r="C7" s="580">
        <f>SUM(C5:C6)</f>
        <v>9</v>
      </c>
      <c r="D7" s="458">
        <f>SUM(D5:D6)</f>
        <v>7500</v>
      </c>
      <c r="E7" s="89"/>
      <c r="F7" s="89">
        <f>SUM(F5:F6)</f>
        <v>0</v>
      </c>
      <c r="G7" s="88">
        <f>SUM(G5:G6)</f>
        <v>0</v>
      </c>
      <c r="H7" s="28">
        <f>SUM(H5:H6)</f>
        <v>0</v>
      </c>
      <c r="I7" s="90">
        <f>SUM(I5:I6)</f>
        <v>9</v>
      </c>
      <c r="J7" s="33">
        <f>SUM(J5:J6)</f>
        <v>7500</v>
      </c>
    </row>
    <row r="8" spans="1:10" ht="15.75" thickBot="1" x14ac:dyDescent="0.3"/>
    <row r="9" spans="1:10" ht="15.75" thickBot="1" x14ac:dyDescent="0.3">
      <c r="A9" s="1094" t="s">
        <v>344</v>
      </c>
      <c r="B9" s="1095"/>
      <c r="C9" s="1095"/>
      <c r="D9" s="1096"/>
      <c r="E9" s="1079" t="s">
        <v>186</v>
      </c>
      <c r="F9" s="1080"/>
      <c r="G9" s="1080"/>
      <c r="H9" s="60" t="s">
        <v>187</v>
      </c>
      <c r="I9" s="1097" t="s">
        <v>107</v>
      </c>
      <c r="J9" s="1098"/>
    </row>
    <row r="10" spans="1:10" ht="17.25" customHeight="1" x14ac:dyDescent="0.25">
      <c r="A10" s="70" t="s">
        <v>0</v>
      </c>
      <c r="B10" s="872"/>
      <c r="C10" s="1084" t="s">
        <v>43</v>
      </c>
      <c r="D10" s="1092" t="s">
        <v>103</v>
      </c>
      <c r="E10" s="3"/>
      <c r="F10" s="4" t="s">
        <v>101</v>
      </c>
      <c r="G10" s="3" t="s">
        <v>102</v>
      </c>
      <c r="H10" s="26" t="s">
        <v>102</v>
      </c>
      <c r="I10" s="24" t="s">
        <v>104</v>
      </c>
      <c r="J10" s="31" t="s">
        <v>104</v>
      </c>
    </row>
    <row r="11" spans="1:10" ht="21.75" customHeight="1" thickBot="1" x14ac:dyDescent="0.3">
      <c r="A11" s="72" t="s">
        <v>1</v>
      </c>
      <c r="B11" s="635" t="s">
        <v>396</v>
      </c>
      <c r="C11" s="1085"/>
      <c r="D11" s="1093"/>
      <c r="E11" s="10"/>
      <c r="F11" s="11" t="s">
        <v>10</v>
      </c>
      <c r="G11" s="10" t="s">
        <v>105</v>
      </c>
      <c r="H11" s="27" t="s">
        <v>105</v>
      </c>
      <c r="I11" s="25" t="s">
        <v>116</v>
      </c>
      <c r="J11" s="32" t="s">
        <v>105</v>
      </c>
    </row>
    <row r="12" spans="1:10" x14ac:dyDescent="0.25">
      <c r="A12" s="582" t="s">
        <v>4</v>
      </c>
      <c r="B12" s="583" t="s">
        <v>628</v>
      </c>
      <c r="C12" s="584">
        <v>0</v>
      </c>
      <c r="D12" s="585">
        <v>0</v>
      </c>
      <c r="E12" s="94"/>
      <c r="F12" s="573"/>
      <c r="G12" s="574">
        <f>H12/1.25</f>
        <v>0</v>
      </c>
      <c r="H12" s="575">
        <v>0</v>
      </c>
      <c r="I12" s="827">
        <f>C12-F12</f>
        <v>0</v>
      </c>
      <c r="J12" s="828">
        <f>D12-H12</f>
        <v>0</v>
      </c>
    </row>
    <row r="13" spans="1:10" ht="15.75" thickBot="1" x14ac:dyDescent="0.3">
      <c r="A13" s="117"/>
      <c r="B13" s="787"/>
      <c r="C13" s="602">
        <v>0</v>
      </c>
      <c r="D13" s="603">
        <v>0</v>
      </c>
      <c r="E13" s="36"/>
      <c r="F13" s="781"/>
      <c r="G13" s="788">
        <f>H13</f>
        <v>0</v>
      </c>
      <c r="H13" s="789"/>
      <c r="I13" s="831">
        <f>C13-F13</f>
        <v>0</v>
      </c>
      <c r="J13" s="832">
        <f>D13-H13</f>
        <v>0</v>
      </c>
    </row>
    <row r="14" spans="1:10" ht="16.5" thickBot="1" x14ac:dyDescent="0.3">
      <c r="A14" s="486">
        <v>32375</v>
      </c>
      <c r="B14" s="579" t="s">
        <v>102</v>
      </c>
      <c r="C14" s="580">
        <f>SUM(C12:C13)</f>
        <v>0</v>
      </c>
      <c r="D14" s="458">
        <f>SUM(D12:D13)</f>
        <v>0</v>
      </c>
      <c r="E14" s="89"/>
      <c r="F14" s="89">
        <f>SUM(F12:F13)</f>
        <v>0</v>
      </c>
      <c r="G14" s="88">
        <f>SUM(G12:G13)</f>
        <v>0</v>
      </c>
      <c r="H14" s="28">
        <f>SUM(H12:H13)</f>
        <v>0</v>
      </c>
      <c r="I14" s="90">
        <f>SUM(I12:I13)</f>
        <v>0</v>
      </c>
      <c r="J14" s="33">
        <f>SUM(J12:J13)</f>
        <v>0</v>
      </c>
    </row>
    <row r="15" spans="1:10" x14ac:dyDescent="0.25">
      <c r="A15" s="833"/>
    </row>
    <row r="16" spans="1:10" ht="15.75" thickBot="1" x14ac:dyDescent="0.3"/>
    <row r="17" spans="1:10" ht="15.75" thickBot="1" x14ac:dyDescent="0.3">
      <c r="A17" s="1094" t="s">
        <v>344</v>
      </c>
      <c r="B17" s="1095"/>
      <c r="C17" s="1095"/>
      <c r="D17" s="1096"/>
      <c r="E17" s="1079" t="s">
        <v>186</v>
      </c>
      <c r="F17" s="1080"/>
      <c r="G17" s="1080"/>
      <c r="H17" s="60" t="s">
        <v>187</v>
      </c>
      <c r="I17" s="1097" t="s">
        <v>107</v>
      </c>
      <c r="J17" s="1098"/>
    </row>
    <row r="18" spans="1:10" ht="17.25" customHeight="1" x14ac:dyDescent="0.25">
      <c r="A18" s="70" t="s">
        <v>0</v>
      </c>
      <c r="B18" s="630"/>
      <c r="C18" s="1084" t="s">
        <v>43</v>
      </c>
      <c r="D18" s="1092" t="s">
        <v>103</v>
      </c>
      <c r="E18" s="3"/>
      <c r="F18" s="4" t="s">
        <v>101</v>
      </c>
      <c r="G18" s="3" t="s">
        <v>102</v>
      </c>
      <c r="H18" s="26" t="s">
        <v>102</v>
      </c>
      <c r="I18" s="24" t="s">
        <v>104</v>
      </c>
      <c r="J18" s="31" t="s">
        <v>104</v>
      </c>
    </row>
    <row r="19" spans="1:10" ht="21.75" customHeight="1" thickBot="1" x14ac:dyDescent="0.3">
      <c r="A19" s="72" t="s">
        <v>1</v>
      </c>
      <c r="B19" s="635" t="s">
        <v>396</v>
      </c>
      <c r="C19" s="1085"/>
      <c r="D19" s="1093"/>
      <c r="E19" s="10"/>
      <c r="F19" s="11" t="s">
        <v>10</v>
      </c>
      <c r="G19" s="10" t="s">
        <v>105</v>
      </c>
      <c r="H19" s="27" t="s">
        <v>105</v>
      </c>
      <c r="I19" s="25" t="s">
        <v>116</v>
      </c>
      <c r="J19" s="32" t="s">
        <v>105</v>
      </c>
    </row>
    <row r="20" spans="1:10" x14ac:dyDescent="0.25">
      <c r="A20" s="582">
        <v>1</v>
      </c>
      <c r="B20" s="583" t="s">
        <v>563</v>
      </c>
      <c r="C20" s="584">
        <v>12</v>
      </c>
      <c r="D20" s="585">
        <v>12000</v>
      </c>
      <c r="E20" s="94"/>
      <c r="F20" s="573"/>
      <c r="G20" s="574">
        <f>H20/1.25</f>
        <v>0</v>
      </c>
      <c r="H20" s="575">
        <f>F20*1000</f>
        <v>0</v>
      </c>
      <c r="I20" s="827">
        <f>C20-F20</f>
        <v>12</v>
      </c>
      <c r="J20" s="828">
        <f>D20-H20</f>
        <v>12000</v>
      </c>
    </row>
    <row r="21" spans="1:10" x14ac:dyDescent="0.25">
      <c r="A21" s="116">
        <v>2</v>
      </c>
      <c r="B21" s="496" t="s">
        <v>629</v>
      </c>
      <c r="C21" s="586">
        <v>1</v>
      </c>
      <c r="D21" s="587">
        <v>3000</v>
      </c>
      <c r="E21" s="35"/>
      <c r="F21" s="576"/>
      <c r="G21" s="577">
        <f>H21/1.25</f>
        <v>0</v>
      </c>
      <c r="H21" s="578">
        <v>0</v>
      </c>
      <c r="I21" s="829">
        <f>C21-F21</f>
        <v>1</v>
      </c>
      <c r="J21" s="830">
        <f>D21-H21</f>
        <v>3000</v>
      </c>
    </row>
    <row r="22" spans="1:10" ht="15.75" thickBot="1" x14ac:dyDescent="0.3">
      <c r="A22" s="117"/>
      <c r="B22" s="787"/>
      <c r="C22" s="602"/>
      <c r="D22" s="603"/>
      <c r="E22" s="36"/>
      <c r="F22" s="781"/>
      <c r="G22" s="788"/>
      <c r="H22" s="789"/>
      <c r="I22" s="831">
        <f>C22-F22</f>
        <v>0</v>
      </c>
      <c r="J22" s="832">
        <f>D22-H22</f>
        <v>0</v>
      </c>
    </row>
    <row r="23" spans="1:10" ht="16.5" thickBot="1" x14ac:dyDescent="0.3">
      <c r="A23" s="486">
        <v>32379</v>
      </c>
      <c r="B23" s="579" t="s">
        <v>102</v>
      </c>
      <c r="C23" s="580">
        <f t="shared" ref="C23:J23" si="0">SUM(C20:C22)</f>
        <v>13</v>
      </c>
      <c r="D23" s="458">
        <f t="shared" si="0"/>
        <v>15000</v>
      </c>
      <c r="E23" s="89">
        <f t="shared" si="0"/>
        <v>0</v>
      </c>
      <c r="F23" s="89">
        <f t="shared" si="0"/>
        <v>0</v>
      </c>
      <c r="G23" s="28">
        <f t="shared" si="0"/>
        <v>0</v>
      </c>
      <c r="H23" s="28">
        <f t="shared" si="0"/>
        <v>0</v>
      </c>
      <c r="I23" s="90">
        <f t="shared" si="0"/>
        <v>13</v>
      </c>
      <c r="J23" s="33">
        <f t="shared" si="0"/>
        <v>15000</v>
      </c>
    </row>
  </sheetData>
  <mergeCells count="15">
    <mergeCell ref="A9:D9"/>
    <mergeCell ref="E9:G9"/>
    <mergeCell ref="I9:J9"/>
    <mergeCell ref="C10:C11"/>
    <mergeCell ref="D10:D11"/>
    <mergeCell ref="I17:J17"/>
    <mergeCell ref="C18:C19"/>
    <mergeCell ref="D18:D19"/>
    <mergeCell ref="A17:D17"/>
    <mergeCell ref="E17:G17"/>
    <mergeCell ref="D3:D4"/>
    <mergeCell ref="A2:D2"/>
    <mergeCell ref="E2:G2"/>
    <mergeCell ref="I2:J2"/>
    <mergeCell ref="C3:C4"/>
  </mergeCells>
  <phoneticPr fontId="4" type="noConversion"/>
  <pageMargins left="0.51181102362204722" right="0.31496062992125984" top="0.55118110236220474" bottom="0.55118110236220474" header="0.31496062992125984" footer="0.31496062992125984"/>
  <pageSetup paperSize="9" orientation="landscape" r:id="rId1"/>
  <headerFooter>
    <oddHeader>&amp;LOŠ"IVAN MAŽURANIĆ"SIBINJ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1" sqref="G1"/>
    </sheetView>
  </sheetViews>
  <sheetFormatPr defaultRowHeight="15" x14ac:dyDescent="0.25"/>
  <cols>
    <col min="1" max="1" width="4.140625" style="2" customWidth="1"/>
    <col min="2" max="2" width="33" customWidth="1"/>
    <col min="3" max="3" width="9.5703125" customWidth="1"/>
    <col min="4" max="4" width="11.140625" customWidth="1"/>
    <col min="5" max="5" width="13.140625" customWidth="1"/>
    <col min="6" max="6" width="9.85546875" customWidth="1"/>
    <col min="7" max="7" width="9.7109375" customWidth="1"/>
    <col min="8" max="9" width="13.140625" customWidth="1"/>
    <col min="10" max="10" width="11.28515625" customWidth="1"/>
    <col min="11" max="11" width="13" customWidth="1"/>
  </cols>
  <sheetData>
    <row r="1" spans="1:11" ht="15.75" thickBot="1" x14ac:dyDescent="0.3"/>
    <row r="2" spans="1:11" ht="15.75" thickBot="1" x14ac:dyDescent="0.3">
      <c r="A2" s="1094" t="s">
        <v>348</v>
      </c>
      <c r="B2" s="1095"/>
      <c r="C2" s="1095"/>
      <c r="D2" s="1095"/>
      <c r="E2" s="1096"/>
      <c r="F2" s="1079" t="s">
        <v>186</v>
      </c>
      <c r="G2" s="1080"/>
      <c r="H2" s="1080"/>
      <c r="I2" s="60" t="s">
        <v>187</v>
      </c>
      <c r="J2" s="1097" t="s">
        <v>107</v>
      </c>
      <c r="K2" s="1098"/>
    </row>
    <row r="3" spans="1:11" ht="17.25" customHeight="1" x14ac:dyDescent="0.25">
      <c r="A3" s="70" t="s">
        <v>0</v>
      </c>
      <c r="B3" s="630"/>
      <c r="C3" s="71"/>
      <c r="D3" s="1101" t="s">
        <v>43</v>
      </c>
      <c r="E3" s="1103" t="s">
        <v>103</v>
      </c>
      <c r="F3" s="3"/>
      <c r="G3" s="4" t="s">
        <v>101</v>
      </c>
      <c r="H3" s="3" t="s">
        <v>102</v>
      </c>
      <c r="I3" s="26" t="s">
        <v>102</v>
      </c>
      <c r="J3" s="98" t="s">
        <v>104</v>
      </c>
      <c r="K3" s="31" t="s">
        <v>104</v>
      </c>
    </row>
    <row r="4" spans="1:11" ht="21.75" customHeight="1" thickBot="1" x14ac:dyDescent="0.3">
      <c r="A4" s="72" t="s">
        <v>1</v>
      </c>
      <c r="B4" s="635" t="s">
        <v>396</v>
      </c>
      <c r="C4" s="73" t="s">
        <v>44</v>
      </c>
      <c r="D4" s="1102"/>
      <c r="E4" s="1104"/>
      <c r="F4" s="10"/>
      <c r="G4" s="11" t="s">
        <v>10</v>
      </c>
      <c r="H4" s="10" t="s">
        <v>105</v>
      </c>
      <c r="I4" s="27" t="s">
        <v>105</v>
      </c>
      <c r="J4" s="99" t="s">
        <v>53</v>
      </c>
      <c r="K4" s="32" t="s">
        <v>105</v>
      </c>
    </row>
    <row r="5" spans="1:11" ht="16.5" customHeight="1" x14ac:dyDescent="0.25">
      <c r="A5" s="582">
        <v>1</v>
      </c>
      <c r="B5" s="588" t="s">
        <v>347</v>
      </c>
      <c r="C5" s="589" t="s">
        <v>346</v>
      </c>
      <c r="D5" s="590">
        <v>2</v>
      </c>
      <c r="E5" s="591">
        <v>600</v>
      </c>
      <c r="F5" s="94"/>
      <c r="G5" s="100"/>
      <c r="H5" s="95">
        <f>I5/1.25</f>
        <v>0</v>
      </c>
      <c r="I5" s="102">
        <v>0</v>
      </c>
      <c r="J5" s="96">
        <f>D5-G5</f>
        <v>2</v>
      </c>
      <c r="K5" s="97">
        <f>E5-I5</f>
        <v>600</v>
      </c>
    </row>
    <row r="6" spans="1:11" ht="16.5" customHeight="1" x14ac:dyDescent="0.25">
      <c r="A6" s="116">
        <v>2</v>
      </c>
      <c r="B6" s="592" t="s">
        <v>85</v>
      </c>
      <c r="C6" s="593" t="s">
        <v>346</v>
      </c>
      <c r="D6" s="594">
        <v>5</v>
      </c>
      <c r="E6" s="595">
        <v>1800</v>
      </c>
      <c r="F6" s="35"/>
      <c r="G6" s="80"/>
      <c r="H6" s="91">
        <f>I6/1.25</f>
        <v>0</v>
      </c>
      <c r="I6" s="103">
        <v>0</v>
      </c>
      <c r="J6" s="38">
        <f>D6-G6</f>
        <v>5</v>
      </c>
      <c r="K6" s="835">
        <f>E6-I6</f>
        <v>1800</v>
      </c>
    </row>
    <row r="7" spans="1:11" ht="16.5" customHeight="1" thickBot="1" x14ac:dyDescent="0.3">
      <c r="A7" s="117"/>
      <c r="B7" s="118"/>
      <c r="C7" s="118"/>
      <c r="D7" s="596"/>
      <c r="E7" s="597"/>
      <c r="F7" s="36"/>
      <c r="G7" s="109"/>
      <c r="H7" s="92">
        <f>I7/1.25</f>
        <v>0</v>
      </c>
      <c r="I7" s="83"/>
      <c r="J7" s="39">
        <f>D7-G7</f>
        <v>0</v>
      </c>
      <c r="K7" s="37">
        <f>E7-I7</f>
        <v>0</v>
      </c>
    </row>
    <row r="8" spans="1:11" ht="16.5" thickBot="1" x14ac:dyDescent="0.3">
      <c r="A8" s="484"/>
      <c r="B8" s="598"/>
      <c r="C8" s="456">
        <v>32381</v>
      </c>
      <c r="D8" s="457" t="s">
        <v>102</v>
      </c>
      <c r="E8" s="485">
        <f>SUM(E5:E7)</f>
        <v>2400</v>
      </c>
      <c r="F8" s="104"/>
      <c r="G8" s="105">
        <f>SUM(G5:G7)</f>
        <v>0</v>
      </c>
      <c r="H8" s="106">
        <f>SUM(H5:H7)</f>
        <v>0</v>
      </c>
      <c r="I8" s="19">
        <f>SUM(I5:I7)</f>
        <v>0</v>
      </c>
      <c r="J8" s="107">
        <f>SUM(J5:J7)</f>
        <v>7</v>
      </c>
      <c r="K8" s="108">
        <f>SUM(K5:K7)</f>
        <v>2400</v>
      </c>
    </row>
    <row r="10" spans="1:11" ht="15.75" thickBot="1" x14ac:dyDescent="0.3"/>
    <row r="11" spans="1:11" ht="15.75" thickBot="1" x14ac:dyDescent="0.3">
      <c r="A11" s="1094" t="s">
        <v>350</v>
      </c>
      <c r="B11" s="1095"/>
      <c r="C11" s="1095"/>
      <c r="D11" s="1095"/>
      <c r="E11" s="1096"/>
      <c r="F11" s="1079" t="s">
        <v>186</v>
      </c>
      <c r="G11" s="1080"/>
      <c r="H11" s="1080"/>
      <c r="I11" s="60" t="s">
        <v>187</v>
      </c>
      <c r="J11" s="1097" t="s">
        <v>107</v>
      </c>
      <c r="K11" s="1098"/>
    </row>
    <row r="12" spans="1:11" ht="17.25" customHeight="1" x14ac:dyDescent="0.25">
      <c r="A12" s="70" t="s">
        <v>0</v>
      </c>
      <c r="B12" s="630"/>
      <c r="C12" s="71"/>
      <c r="D12" s="1101" t="s">
        <v>43</v>
      </c>
      <c r="E12" s="1103" t="s">
        <v>103</v>
      </c>
      <c r="F12" s="3"/>
      <c r="G12" s="4" t="s">
        <v>101</v>
      </c>
      <c r="H12" s="3" t="s">
        <v>102</v>
      </c>
      <c r="I12" s="26" t="s">
        <v>102</v>
      </c>
      <c r="J12" s="98" t="s">
        <v>104</v>
      </c>
      <c r="K12" s="31" t="s">
        <v>104</v>
      </c>
    </row>
    <row r="13" spans="1:11" ht="21.75" customHeight="1" thickBot="1" x14ac:dyDescent="0.3">
      <c r="A13" s="72" t="s">
        <v>1</v>
      </c>
      <c r="B13" s="635" t="s">
        <v>396</v>
      </c>
      <c r="C13" s="73" t="s">
        <v>44</v>
      </c>
      <c r="D13" s="1102"/>
      <c r="E13" s="1104"/>
      <c r="F13" s="10"/>
      <c r="G13" s="11" t="s">
        <v>10</v>
      </c>
      <c r="H13" s="10" t="s">
        <v>105</v>
      </c>
      <c r="I13" s="27" t="s">
        <v>105</v>
      </c>
      <c r="J13" s="99" t="s">
        <v>53</v>
      </c>
      <c r="K13" s="32" t="s">
        <v>105</v>
      </c>
    </row>
    <row r="14" spans="1:11" ht="16.5" customHeight="1" x14ac:dyDescent="0.25">
      <c r="A14" s="582">
        <v>1</v>
      </c>
      <c r="B14" s="588" t="s">
        <v>349</v>
      </c>
      <c r="C14" s="589" t="s">
        <v>346</v>
      </c>
      <c r="D14" s="590">
        <v>12</v>
      </c>
      <c r="E14" s="591">
        <v>9000</v>
      </c>
      <c r="F14" s="94"/>
      <c r="G14" s="100"/>
      <c r="H14" s="95">
        <f>I14/1.25</f>
        <v>0</v>
      </c>
      <c r="I14" s="102">
        <f>G14*750</f>
        <v>0</v>
      </c>
      <c r="J14" s="827">
        <f>D14-G14</f>
        <v>12</v>
      </c>
      <c r="K14" s="834">
        <f>E14-I14</f>
        <v>9000</v>
      </c>
    </row>
    <row r="15" spans="1:11" ht="16.5" customHeight="1" x14ac:dyDescent="0.25">
      <c r="A15" s="116">
        <v>2</v>
      </c>
      <c r="B15" s="592" t="s">
        <v>345</v>
      </c>
      <c r="C15" s="593" t="s">
        <v>346</v>
      </c>
      <c r="D15" s="594">
        <v>1</v>
      </c>
      <c r="E15" s="595">
        <v>675</v>
      </c>
      <c r="F15" s="35"/>
      <c r="G15" s="80"/>
      <c r="H15" s="91">
        <f>I15/1.25</f>
        <v>0</v>
      </c>
      <c r="I15" s="878">
        <f>G15*675</f>
        <v>0</v>
      </c>
      <c r="J15" s="829">
        <f>D15-G15</f>
        <v>1</v>
      </c>
      <c r="K15" s="835">
        <f>E15-I15</f>
        <v>675</v>
      </c>
    </row>
    <row r="16" spans="1:11" ht="16.5" customHeight="1" x14ac:dyDescent="0.25">
      <c r="A16" s="846">
        <v>3</v>
      </c>
      <c r="B16" s="896" t="s">
        <v>655</v>
      </c>
      <c r="C16" s="897" t="s">
        <v>656</v>
      </c>
      <c r="D16" s="898">
        <v>12</v>
      </c>
      <c r="E16" s="899">
        <v>175</v>
      </c>
      <c r="F16" s="900"/>
      <c r="G16" s="901"/>
      <c r="H16" s="91">
        <f>I16/1.25</f>
        <v>0</v>
      </c>
      <c r="I16" s="878">
        <f>G16*14.38</f>
        <v>0</v>
      </c>
      <c r="J16" s="829">
        <f>D16-G16</f>
        <v>12</v>
      </c>
      <c r="K16" s="835">
        <f>E16-I16</f>
        <v>175</v>
      </c>
    </row>
    <row r="17" spans="1:11" ht="16.5" customHeight="1" thickBot="1" x14ac:dyDescent="0.3">
      <c r="A17" s="117">
        <v>4</v>
      </c>
      <c r="B17" s="902" t="s">
        <v>767</v>
      </c>
      <c r="C17" s="118" t="s">
        <v>346</v>
      </c>
      <c r="D17" s="596">
        <v>12</v>
      </c>
      <c r="E17" s="597">
        <v>750</v>
      </c>
      <c r="F17" s="36"/>
      <c r="G17" s="109"/>
      <c r="H17" s="92">
        <f>I17/1.25</f>
        <v>0</v>
      </c>
      <c r="I17" s="878">
        <f>G17*14.38</f>
        <v>0</v>
      </c>
      <c r="J17" s="831">
        <f>D17-G17</f>
        <v>12</v>
      </c>
      <c r="K17" s="1014">
        <f>E17-I17</f>
        <v>750</v>
      </c>
    </row>
    <row r="18" spans="1:11" ht="16.5" thickBot="1" x14ac:dyDescent="0.3">
      <c r="A18" s="484"/>
      <c r="B18" s="598"/>
      <c r="C18" s="456">
        <v>32389</v>
      </c>
      <c r="D18" s="457" t="s">
        <v>102</v>
      </c>
      <c r="E18" s="485">
        <f>SUM(E14:E17)</f>
        <v>10600</v>
      </c>
      <c r="F18" s="40"/>
      <c r="G18" s="101">
        <f>SUM(G14:G17)</f>
        <v>0</v>
      </c>
      <c r="H18" s="93">
        <f>SUM(H14:H17)</f>
        <v>0</v>
      </c>
      <c r="I18" s="14">
        <f>SUM(I14:I17)</f>
        <v>0</v>
      </c>
      <c r="J18" s="41">
        <f>SUM(J14:J17)</f>
        <v>37</v>
      </c>
      <c r="K18" s="42">
        <f>SUM(K14:K17)</f>
        <v>10600</v>
      </c>
    </row>
    <row r="19" spans="1:11" ht="15.75" thickBot="1" x14ac:dyDescent="0.3"/>
    <row r="20" spans="1:11" ht="16.5" thickBot="1" x14ac:dyDescent="0.3">
      <c r="C20" s="1099" t="s">
        <v>608</v>
      </c>
      <c r="D20" s="1100"/>
      <c r="E20" s="859">
        <f>I8+I18</f>
        <v>0</v>
      </c>
    </row>
  </sheetData>
  <mergeCells count="11">
    <mergeCell ref="C20:D20"/>
    <mergeCell ref="J11:K11"/>
    <mergeCell ref="J2:K2"/>
    <mergeCell ref="D3:D4"/>
    <mergeCell ref="E3:E4"/>
    <mergeCell ref="D12:D13"/>
    <mergeCell ref="E12:E13"/>
    <mergeCell ref="F11:H11"/>
    <mergeCell ref="A2:E2"/>
    <mergeCell ref="F2:H2"/>
    <mergeCell ref="A11:E11"/>
  </mergeCells>
  <phoneticPr fontId="4" type="noConversion"/>
  <pageMargins left="0.11811023622047245" right="0.11811023622047245" top="0.35433070866141736" bottom="0.35433070866141736" header="0.31496062992125984" footer="0.31496062992125984"/>
  <pageSetup paperSize="9" orientation="landscape" r:id="rId1"/>
  <headerFooter>
    <oddHeader>&amp;LOŠ"IVAN MAŽURANIĆ" SIBINJ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G1" sqref="G1"/>
    </sheetView>
  </sheetViews>
  <sheetFormatPr defaultRowHeight="15" x14ac:dyDescent="0.25"/>
  <cols>
    <col min="1" max="1" width="4.28515625" style="1" customWidth="1"/>
    <col min="2" max="2" width="32" customWidth="1"/>
    <col min="3" max="3" width="9.85546875" customWidth="1"/>
    <col min="4" max="4" width="11.42578125" customWidth="1"/>
    <col min="5" max="5" width="12.42578125" customWidth="1"/>
    <col min="6" max="6" width="5.5703125" customWidth="1"/>
    <col min="7" max="7" width="7.7109375" customWidth="1"/>
    <col min="8" max="8" width="14.28515625" customWidth="1"/>
    <col min="9" max="9" width="11.5703125" customWidth="1"/>
    <col min="10" max="10" width="9.85546875" customWidth="1"/>
    <col min="11" max="11" width="11.7109375" customWidth="1"/>
  </cols>
  <sheetData>
    <row r="1" spans="1:11" ht="15.75" thickBot="1" x14ac:dyDescent="0.3"/>
    <row r="2" spans="1:11" ht="15.75" thickBot="1" x14ac:dyDescent="0.3">
      <c r="A2" s="1105" t="s">
        <v>351</v>
      </c>
      <c r="B2" s="1077"/>
      <c r="C2" s="1077"/>
      <c r="D2" s="1077"/>
      <c r="E2" s="1078"/>
      <c r="F2" s="1079" t="s">
        <v>186</v>
      </c>
      <c r="G2" s="1080"/>
      <c r="H2" s="1081"/>
      <c r="I2" s="69" t="s">
        <v>187</v>
      </c>
      <c r="J2" s="1082" t="s">
        <v>107</v>
      </c>
      <c r="K2" s="1083"/>
    </row>
    <row r="3" spans="1:11" ht="25.5" x14ac:dyDescent="0.25">
      <c r="A3" s="70" t="s">
        <v>0</v>
      </c>
      <c r="B3" s="630"/>
      <c r="C3" s="71"/>
      <c r="D3" s="1084" t="s">
        <v>43</v>
      </c>
      <c r="E3" s="1086" t="s">
        <v>103</v>
      </c>
      <c r="F3" s="3"/>
      <c r="G3" s="4" t="s">
        <v>101</v>
      </c>
      <c r="H3" s="26" t="s">
        <v>102</v>
      </c>
      <c r="I3" s="26" t="s">
        <v>102</v>
      </c>
      <c r="J3" s="6" t="s">
        <v>104</v>
      </c>
      <c r="K3" s="7" t="s">
        <v>104</v>
      </c>
    </row>
    <row r="4" spans="1:11" ht="15.75" thickBot="1" x14ac:dyDescent="0.3">
      <c r="A4" s="72" t="s">
        <v>1</v>
      </c>
      <c r="B4" s="635" t="s">
        <v>396</v>
      </c>
      <c r="C4" s="73" t="s">
        <v>226</v>
      </c>
      <c r="D4" s="1085"/>
      <c r="E4" s="1087"/>
      <c r="F4" s="10"/>
      <c r="G4" s="11" t="s">
        <v>10</v>
      </c>
      <c r="H4" s="27" t="s">
        <v>105</v>
      </c>
      <c r="I4" s="27" t="s">
        <v>105</v>
      </c>
      <c r="J4" s="12" t="s">
        <v>10</v>
      </c>
      <c r="K4" s="13" t="s">
        <v>105</v>
      </c>
    </row>
    <row r="5" spans="1:11" x14ac:dyDescent="0.25">
      <c r="A5" s="836">
        <v>1</v>
      </c>
      <c r="B5" s="837" t="s">
        <v>411</v>
      </c>
      <c r="C5" s="838">
        <v>32391</v>
      </c>
      <c r="D5" s="838">
        <v>5</v>
      </c>
      <c r="E5" s="839">
        <v>600</v>
      </c>
      <c r="F5" s="17"/>
      <c r="G5" s="82"/>
      <c r="H5" s="840">
        <f>I5</f>
        <v>0</v>
      </c>
      <c r="I5" s="86"/>
      <c r="J5" s="962">
        <f>D5-G5</f>
        <v>5</v>
      </c>
      <c r="K5" s="963">
        <f>E5-I5</f>
        <v>600</v>
      </c>
    </row>
    <row r="6" spans="1:11" x14ac:dyDescent="0.25">
      <c r="A6" s="890">
        <v>2</v>
      </c>
      <c r="B6" s="891" t="s">
        <v>645</v>
      </c>
      <c r="C6" s="685">
        <v>32391</v>
      </c>
      <c r="D6" s="685">
        <v>20</v>
      </c>
      <c r="E6" s="892">
        <v>300</v>
      </c>
      <c r="F6" s="8"/>
      <c r="G6" s="79"/>
      <c r="H6" s="9">
        <f>I6/1.25</f>
        <v>0</v>
      </c>
      <c r="I6" s="84"/>
      <c r="J6" s="43">
        <f>D6-G6</f>
        <v>20</v>
      </c>
      <c r="K6" s="849">
        <f>E6-I6</f>
        <v>300</v>
      </c>
    </row>
    <row r="7" spans="1:11" ht="15.75" thickBot="1" x14ac:dyDescent="0.3">
      <c r="A7" s="493">
        <v>3</v>
      </c>
      <c r="B7" s="110" t="s">
        <v>769</v>
      </c>
      <c r="C7" s="599">
        <v>32391</v>
      </c>
      <c r="D7" s="112">
        <v>0</v>
      </c>
      <c r="E7" s="113">
        <v>0</v>
      </c>
      <c r="F7" s="5"/>
      <c r="G7" s="781"/>
      <c r="H7" s="842">
        <f>I7/1.25</f>
        <v>0</v>
      </c>
      <c r="I7" s="655"/>
      <c r="J7" s="44">
        <f>D7-G7</f>
        <v>0</v>
      </c>
      <c r="K7" s="845">
        <f>E7-I7</f>
        <v>0</v>
      </c>
    </row>
    <row r="8" spans="1:11" ht="16.5" thickBot="1" x14ac:dyDescent="0.3">
      <c r="A8" s="454"/>
      <c r="B8" s="455"/>
      <c r="C8" s="456">
        <v>32391</v>
      </c>
      <c r="D8" s="457" t="s">
        <v>102</v>
      </c>
      <c r="E8" s="491">
        <f>SUM(E5:E7)</f>
        <v>900</v>
      </c>
      <c r="H8" s="14">
        <f>SUM(H5:H7)</f>
        <v>0</v>
      </c>
      <c r="I8" s="14">
        <f>SUM(I5:I7)</f>
        <v>0</v>
      </c>
      <c r="K8" s="18">
        <f>SUM(K5:K7)</f>
        <v>900</v>
      </c>
    </row>
    <row r="9" spans="1:11" ht="15.75" thickBot="1" x14ac:dyDescent="0.3"/>
    <row r="10" spans="1:11" ht="15.75" thickBot="1" x14ac:dyDescent="0.3">
      <c r="A10" s="1105" t="s">
        <v>351</v>
      </c>
      <c r="B10" s="1077"/>
      <c r="C10" s="1077"/>
      <c r="D10" s="1077"/>
      <c r="E10" s="1078"/>
      <c r="F10" s="1079" t="s">
        <v>186</v>
      </c>
      <c r="G10" s="1080"/>
      <c r="H10" s="1081"/>
      <c r="I10" s="882" t="s">
        <v>187</v>
      </c>
      <c r="J10" s="1082" t="s">
        <v>107</v>
      </c>
      <c r="K10" s="1083"/>
    </row>
    <row r="11" spans="1:11" ht="25.5" x14ac:dyDescent="0.25">
      <c r="A11" s="70" t="s">
        <v>0</v>
      </c>
      <c r="B11" s="879"/>
      <c r="C11" s="883"/>
      <c r="D11" s="1084" t="s">
        <v>43</v>
      </c>
      <c r="E11" s="1086" t="s">
        <v>103</v>
      </c>
      <c r="F11" s="3"/>
      <c r="G11" s="4" t="s">
        <v>101</v>
      </c>
      <c r="H11" s="26" t="s">
        <v>102</v>
      </c>
      <c r="I11" s="26" t="s">
        <v>102</v>
      </c>
      <c r="J11" s="6" t="s">
        <v>104</v>
      </c>
      <c r="K11" s="7" t="s">
        <v>104</v>
      </c>
    </row>
    <row r="12" spans="1:11" ht="15.75" thickBot="1" x14ac:dyDescent="0.3">
      <c r="A12" s="72" t="s">
        <v>1</v>
      </c>
      <c r="B12" s="635" t="s">
        <v>396</v>
      </c>
      <c r="C12" s="884" t="s">
        <v>226</v>
      </c>
      <c r="D12" s="1085"/>
      <c r="E12" s="1087"/>
      <c r="F12" s="10"/>
      <c r="G12" s="11" t="s">
        <v>10</v>
      </c>
      <c r="H12" s="27" t="s">
        <v>105</v>
      </c>
      <c r="I12" s="27" t="s">
        <v>105</v>
      </c>
      <c r="J12" s="12" t="s">
        <v>10</v>
      </c>
      <c r="K12" s="13" t="s">
        <v>105</v>
      </c>
    </row>
    <row r="13" spans="1:11" x14ac:dyDescent="0.25">
      <c r="A13" s="807">
        <v>1</v>
      </c>
      <c r="B13" s="808" t="s">
        <v>649</v>
      </c>
      <c r="C13" s="893">
        <v>32395</v>
      </c>
      <c r="D13" s="810">
        <v>120</v>
      </c>
      <c r="E13" s="77">
        <v>2100</v>
      </c>
      <c r="F13" s="652"/>
      <c r="G13" s="841"/>
      <c r="H13" s="842">
        <f>I13/1.25</f>
        <v>0</v>
      </c>
      <c r="I13" s="655"/>
      <c r="J13" s="843">
        <f>D13-G13</f>
        <v>120</v>
      </c>
      <c r="K13" s="844">
        <f>E13-I13</f>
        <v>2100</v>
      </c>
    </row>
    <row r="14" spans="1:11" ht="15.75" thickBot="1" x14ac:dyDescent="0.3">
      <c r="A14" s="493"/>
      <c r="B14" s="110"/>
      <c r="C14" s="599"/>
      <c r="D14" s="112"/>
      <c r="E14" s="113"/>
      <c r="F14" s="5"/>
      <c r="G14" s="781"/>
      <c r="H14" s="842">
        <f>I14/1.25</f>
        <v>0</v>
      </c>
      <c r="I14" s="655"/>
      <c r="J14" s="44">
        <f>D14-G14</f>
        <v>0</v>
      </c>
      <c r="K14" s="845">
        <f>E14-I14</f>
        <v>0</v>
      </c>
    </row>
    <row r="15" spans="1:11" ht="16.5" thickBot="1" x14ac:dyDescent="0.3">
      <c r="A15" s="454"/>
      <c r="B15" s="455"/>
      <c r="C15" s="456">
        <v>32395</v>
      </c>
      <c r="D15" s="457" t="s">
        <v>102</v>
      </c>
      <c r="E15" s="491">
        <f>SUM(E13:E14)</f>
        <v>2100</v>
      </c>
      <c r="H15" s="14">
        <f>SUM(H13:H14)</f>
        <v>0</v>
      </c>
      <c r="I15" s="14">
        <f>SUM(I13:I14)</f>
        <v>0</v>
      </c>
      <c r="K15" s="18">
        <f>SUM(K13:K14)</f>
        <v>2100</v>
      </c>
    </row>
    <row r="16" spans="1:11" ht="15.75" thickBot="1" x14ac:dyDescent="0.3"/>
    <row r="17" spans="1:11" ht="15.75" thickBot="1" x14ac:dyDescent="0.3">
      <c r="A17" s="1105" t="s">
        <v>351</v>
      </c>
      <c r="B17" s="1077"/>
      <c r="C17" s="1077"/>
      <c r="D17" s="1077"/>
      <c r="E17" s="1078"/>
      <c r="F17" s="1079" t="s">
        <v>186</v>
      </c>
      <c r="G17" s="1080"/>
      <c r="H17" s="1081"/>
      <c r="I17" s="882" t="s">
        <v>187</v>
      </c>
      <c r="J17" s="1082" t="s">
        <v>107</v>
      </c>
      <c r="K17" s="1083"/>
    </row>
    <row r="18" spans="1:11" ht="25.5" x14ac:dyDescent="0.25">
      <c r="A18" s="70" t="s">
        <v>0</v>
      </c>
      <c r="B18" s="879"/>
      <c r="C18" s="883"/>
      <c r="D18" s="1084" t="s">
        <v>43</v>
      </c>
      <c r="E18" s="1086" t="s">
        <v>103</v>
      </c>
      <c r="F18" s="3"/>
      <c r="G18" s="4" t="s">
        <v>101</v>
      </c>
      <c r="H18" s="26" t="s">
        <v>102</v>
      </c>
      <c r="I18" s="26" t="s">
        <v>102</v>
      </c>
      <c r="J18" s="6" t="s">
        <v>104</v>
      </c>
      <c r="K18" s="7" t="s">
        <v>104</v>
      </c>
    </row>
    <row r="19" spans="1:11" ht="15.75" thickBot="1" x14ac:dyDescent="0.3">
      <c r="A19" s="72" t="s">
        <v>1</v>
      </c>
      <c r="B19" s="635" t="s">
        <v>396</v>
      </c>
      <c r="C19" s="884" t="s">
        <v>226</v>
      </c>
      <c r="D19" s="1085"/>
      <c r="E19" s="1087"/>
      <c r="F19" s="10"/>
      <c r="G19" s="11" t="s">
        <v>10</v>
      </c>
      <c r="H19" s="27" t="s">
        <v>105</v>
      </c>
      <c r="I19" s="27" t="s">
        <v>105</v>
      </c>
      <c r="J19" s="12" t="s">
        <v>10</v>
      </c>
      <c r="K19" s="13" t="s">
        <v>105</v>
      </c>
    </row>
    <row r="20" spans="1:11" x14ac:dyDescent="0.25">
      <c r="A20" s="807">
        <v>1</v>
      </c>
      <c r="B20" s="808" t="s">
        <v>650</v>
      </c>
      <c r="C20" s="809">
        <v>32399</v>
      </c>
      <c r="D20" s="810">
        <v>2</v>
      </c>
      <c r="E20" s="77">
        <v>5000</v>
      </c>
      <c r="F20" s="652"/>
      <c r="G20" s="841"/>
      <c r="H20" s="842">
        <f>I20/1.25</f>
        <v>0</v>
      </c>
      <c r="I20" s="655"/>
      <c r="J20" s="843">
        <f>D20-G20</f>
        <v>2</v>
      </c>
      <c r="K20" s="844">
        <f>E20-I20</f>
        <v>5000</v>
      </c>
    </row>
    <row r="21" spans="1:11" ht="15.75" thickBot="1" x14ac:dyDescent="0.3">
      <c r="A21" s="493"/>
      <c r="B21" s="110"/>
      <c r="C21" s="599"/>
      <c r="D21" s="112"/>
      <c r="E21" s="113"/>
      <c r="F21" s="5"/>
      <c r="G21" s="781"/>
      <c r="H21" s="842">
        <f>I21/1.25</f>
        <v>0</v>
      </c>
      <c r="I21" s="655"/>
      <c r="J21" s="44">
        <f>D21-G21</f>
        <v>0</v>
      </c>
      <c r="K21" s="845">
        <f>E21-I21</f>
        <v>0</v>
      </c>
    </row>
    <row r="22" spans="1:11" ht="29.25" customHeight="1" thickBot="1" x14ac:dyDescent="0.3">
      <c r="A22" s="454"/>
      <c r="B22" s="455"/>
      <c r="C22" s="1009" t="s">
        <v>785</v>
      </c>
      <c r="D22" s="457" t="s">
        <v>102</v>
      </c>
      <c r="E22" s="491">
        <f>SUM(E20:E21)</f>
        <v>5000</v>
      </c>
      <c r="H22" s="14">
        <f>SUM(H20:H21)</f>
        <v>0</v>
      </c>
      <c r="I22" s="14">
        <f>SUM(I20:I21)</f>
        <v>0</v>
      </c>
      <c r="K22" s="18">
        <f>SUM(K20:K21)</f>
        <v>5000</v>
      </c>
    </row>
  </sheetData>
  <mergeCells count="15">
    <mergeCell ref="A17:E17"/>
    <mergeCell ref="F17:H17"/>
    <mergeCell ref="J17:K17"/>
    <mergeCell ref="D18:D19"/>
    <mergeCell ref="E18:E19"/>
    <mergeCell ref="A10:E10"/>
    <mergeCell ref="F10:H10"/>
    <mergeCell ref="J10:K10"/>
    <mergeCell ref="D11:D12"/>
    <mergeCell ref="E11:E12"/>
    <mergeCell ref="A2:E2"/>
    <mergeCell ref="F2:H2"/>
    <mergeCell ref="J2:K2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1" sqref="G1"/>
    </sheetView>
  </sheetViews>
  <sheetFormatPr defaultRowHeight="15" x14ac:dyDescent="0.25"/>
  <cols>
    <col min="1" max="1" width="5" customWidth="1"/>
    <col min="2" max="2" width="23.85546875" customWidth="1"/>
    <col min="3" max="3" width="11.140625" customWidth="1"/>
    <col min="4" max="4" width="14.140625" customWidth="1"/>
    <col min="5" max="5" width="14.7109375" customWidth="1"/>
    <col min="6" max="6" width="14.7109375" style="29" customWidth="1"/>
    <col min="9" max="9" width="10.28515625" customWidth="1"/>
    <col min="10" max="11" width="10" customWidth="1"/>
  </cols>
  <sheetData>
    <row r="1" spans="1:11" ht="15.75" thickBot="1" x14ac:dyDescent="0.3"/>
    <row r="2" spans="1:11" ht="15.75" thickBot="1" x14ac:dyDescent="0.3">
      <c r="A2" s="1094" t="s">
        <v>353</v>
      </c>
      <c r="B2" s="1095"/>
      <c r="C2" s="1095"/>
      <c r="D2" s="1095"/>
      <c r="E2" s="1096"/>
      <c r="F2" s="1079" t="s">
        <v>186</v>
      </c>
      <c r="G2" s="1080"/>
      <c r="H2" s="1081"/>
      <c r="I2" s="69" t="s">
        <v>187</v>
      </c>
      <c r="J2" s="1082" t="s">
        <v>107</v>
      </c>
      <c r="K2" s="1083"/>
    </row>
    <row r="3" spans="1:11" ht="17.25" customHeight="1" x14ac:dyDescent="0.25">
      <c r="A3" s="70" t="s">
        <v>0</v>
      </c>
      <c r="B3" s="630"/>
      <c r="C3" s="71"/>
      <c r="D3" s="1084" t="s">
        <v>43</v>
      </c>
      <c r="E3" s="1106" t="s">
        <v>46</v>
      </c>
      <c r="F3" s="3"/>
      <c r="G3" s="4" t="s">
        <v>101</v>
      </c>
      <c r="H3" s="26" t="s">
        <v>102</v>
      </c>
      <c r="I3" s="26" t="s">
        <v>102</v>
      </c>
      <c r="J3" s="20" t="s">
        <v>104</v>
      </c>
      <c r="K3" s="7" t="s">
        <v>104</v>
      </c>
    </row>
    <row r="4" spans="1:11" ht="21.75" customHeight="1" thickBot="1" x14ac:dyDescent="0.3">
      <c r="A4" s="72" t="s">
        <v>1</v>
      </c>
      <c r="B4" s="635" t="s">
        <v>396</v>
      </c>
      <c r="C4" s="73" t="s">
        <v>226</v>
      </c>
      <c r="D4" s="1085"/>
      <c r="E4" s="1107"/>
      <c r="F4" s="10"/>
      <c r="G4" s="11" t="s">
        <v>10</v>
      </c>
      <c r="H4" s="27" t="s">
        <v>105</v>
      </c>
      <c r="I4" s="27" t="s">
        <v>105</v>
      </c>
      <c r="J4" s="21" t="s">
        <v>10</v>
      </c>
      <c r="K4" s="13" t="s">
        <v>105</v>
      </c>
    </row>
    <row r="5" spans="1:11" ht="26.25" customHeight="1" x14ac:dyDescent="0.25">
      <c r="A5" s="846">
        <v>1</v>
      </c>
      <c r="B5" s="847" t="s">
        <v>558</v>
      </c>
      <c r="C5" s="649">
        <v>32922</v>
      </c>
      <c r="D5" s="650">
        <v>4</v>
      </c>
      <c r="E5" s="651">
        <v>1950</v>
      </c>
      <c r="F5" s="652"/>
      <c r="G5" s="653"/>
      <c r="H5" s="654">
        <f>I5</f>
        <v>0</v>
      </c>
      <c r="I5" s="655"/>
      <c r="J5" s="843">
        <f>D5-G5</f>
        <v>4</v>
      </c>
      <c r="K5" s="848">
        <f>E5-H5</f>
        <v>1950</v>
      </c>
    </row>
    <row r="6" spans="1:11" ht="15.75" thickBot="1" x14ac:dyDescent="0.3">
      <c r="A6" s="117"/>
      <c r="B6" s="600"/>
      <c r="C6" s="601"/>
      <c r="D6" s="602"/>
      <c r="E6" s="603"/>
      <c r="F6" s="5"/>
      <c r="G6" s="78"/>
      <c r="H6" s="58">
        <f>I6</f>
        <v>0</v>
      </c>
      <c r="I6" s="87"/>
      <c r="J6" s="44">
        <f>D6-G6</f>
        <v>0</v>
      </c>
      <c r="K6" s="59">
        <f>E6-H6</f>
        <v>0</v>
      </c>
    </row>
    <row r="7" spans="1:11" ht="16.5" thickBot="1" x14ac:dyDescent="0.3">
      <c r="A7" s="484"/>
      <c r="B7" s="454"/>
      <c r="C7" s="456">
        <v>3292</v>
      </c>
      <c r="D7" s="457" t="s">
        <v>102</v>
      </c>
      <c r="E7" s="581">
        <f>SUM(E5:E6)</f>
        <v>1950</v>
      </c>
      <c r="F7"/>
      <c r="H7" s="22">
        <f>SUM(H5:H6)</f>
        <v>0</v>
      </c>
      <c r="I7" s="22">
        <f>SUM(I5:I6)</f>
        <v>0</v>
      </c>
      <c r="K7" s="23">
        <f>SUM(K5:K6)</f>
        <v>1950</v>
      </c>
    </row>
  </sheetData>
  <mergeCells count="5">
    <mergeCell ref="J2:K2"/>
    <mergeCell ref="E3:E4"/>
    <mergeCell ref="D3:D4"/>
    <mergeCell ref="A2:E2"/>
    <mergeCell ref="F2:H2"/>
  </mergeCells>
  <phoneticPr fontId="4" type="noConversion"/>
  <pageMargins left="0.51181102362204722" right="0.31496062992125984" top="0.55118110236220474" bottom="0.55118110236220474" header="0.31496062992125984" footer="0.31496062992125984"/>
  <pageSetup paperSize="9" orientation="landscape" r:id="rId1"/>
  <headerFooter>
    <oddHeader>&amp;LOŠ"IVAN MAŽUARNIĆ"SIBINJ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G1" sqref="G1"/>
    </sheetView>
  </sheetViews>
  <sheetFormatPr defaultRowHeight="15" x14ac:dyDescent="0.25"/>
  <cols>
    <col min="1" max="1" width="3.7109375" style="1" customWidth="1"/>
    <col min="2" max="2" width="32.28515625" customWidth="1"/>
    <col min="3" max="3" width="9.85546875" customWidth="1"/>
    <col min="4" max="4" width="11.42578125" customWidth="1"/>
    <col min="5" max="5" width="12.42578125" customWidth="1"/>
    <col min="6" max="6" width="8.85546875" customWidth="1"/>
    <col min="7" max="7" width="8.28515625" customWidth="1"/>
    <col min="8" max="8" width="14.28515625" customWidth="1"/>
    <col min="9" max="9" width="12.5703125" customWidth="1"/>
    <col min="10" max="10" width="9.85546875" customWidth="1"/>
    <col min="11" max="11" width="11.7109375" customWidth="1"/>
  </cols>
  <sheetData>
    <row r="1" spans="1:11" ht="15.75" thickBot="1" x14ac:dyDescent="0.3"/>
    <row r="2" spans="1:11" ht="15.75" thickBot="1" x14ac:dyDescent="0.3">
      <c r="A2" s="1076" t="s">
        <v>355</v>
      </c>
      <c r="B2" s="1077"/>
      <c r="C2" s="1077"/>
      <c r="D2" s="1077"/>
      <c r="E2" s="1078"/>
      <c r="F2" s="1079" t="s">
        <v>186</v>
      </c>
      <c r="G2" s="1080"/>
      <c r="H2" s="1081"/>
      <c r="I2" s="69" t="s">
        <v>187</v>
      </c>
      <c r="J2" s="1082" t="s">
        <v>107</v>
      </c>
      <c r="K2" s="1083"/>
    </row>
    <row r="3" spans="1:11" ht="25.5" customHeight="1" x14ac:dyDescent="0.25">
      <c r="A3" s="70" t="s">
        <v>0</v>
      </c>
      <c r="B3" s="630"/>
      <c r="C3" s="71" t="s">
        <v>2</v>
      </c>
      <c r="D3" s="1084" t="s">
        <v>43</v>
      </c>
      <c r="E3" s="1086" t="s">
        <v>103</v>
      </c>
      <c r="F3" s="3"/>
      <c r="G3" s="4" t="s">
        <v>101</v>
      </c>
      <c r="H3" s="26" t="s">
        <v>102</v>
      </c>
      <c r="I3" s="26" t="s">
        <v>102</v>
      </c>
      <c r="J3" s="6" t="s">
        <v>104</v>
      </c>
      <c r="K3" s="7" t="s">
        <v>104</v>
      </c>
    </row>
    <row r="4" spans="1:11" ht="15.75" thickBot="1" x14ac:dyDescent="0.3">
      <c r="A4" s="72" t="s">
        <v>1</v>
      </c>
      <c r="B4" s="635" t="s">
        <v>396</v>
      </c>
      <c r="C4" s="73" t="s">
        <v>3</v>
      </c>
      <c r="D4" s="1085"/>
      <c r="E4" s="1087"/>
      <c r="F4" s="10"/>
      <c r="G4" s="11" t="s">
        <v>10</v>
      </c>
      <c r="H4" s="27" t="s">
        <v>105</v>
      </c>
      <c r="I4" s="27" t="s">
        <v>105</v>
      </c>
      <c r="J4" s="12" t="s">
        <v>10</v>
      </c>
      <c r="K4" s="13" t="s">
        <v>105</v>
      </c>
    </row>
    <row r="5" spans="1:11" x14ac:dyDescent="0.25">
      <c r="A5" s="492">
        <v>1</v>
      </c>
      <c r="B5" s="74" t="s">
        <v>331</v>
      </c>
      <c r="C5" s="114" t="s">
        <v>10</v>
      </c>
      <c r="D5" s="115">
        <v>2</v>
      </c>
      <c r="E5" s="76">
        <v>2000</v>
      </c>
      <c r="F5" s="17"/>
      <c r="G5" s="82"/>
      <c r="H5" s="9">
        <f>I5/1.25</f>
        <v>0</v>
      </c>
      <c r="I5" s="84"/>
      <c r="J5" s="692">
        <f>D5-G5</f>
        <v>2</v>
      </c>
      <c r="K5" s="779">
        <f>E5-I5</f>
        <v>2000</v>
      </c>
    </row>
    <row r="6" spans="1:11" x14ac:dyDescent="0.25">
      <c r="A6" s="492">
        <v>2</v>
      </c>
      <c r="B6" s="74" t="s">
        <v>631</v>
      </c>
      <c r="C6" s="114" t="s">
        <v>10</v>
      </c>
      <c r="D6" s="115">
        <v>2</v>
      </c>
      <c r="E6" s="77">
        <v>500</v>
      </c>
      <c r="F6" s="8"/>
      <c r="G6" s="79"/>
      <c r="H6" s="9">
        <f>I6/1.25</f>
        <v>0</v>
      </c>
      <c r="I6" s="84"/>
      <c r="J6" s="692">
        <f>D6-G6</f>
        <v>2</v>
      </c>
      <c r="K6" s="779">
        <f>E6-I6</f>
        <v>500</v>
      </c>
    </row>
    <row r="7" spans="1:11" ht="15" customHeight="1" x14ac:dyDescent="0.25">
      <c r="A7" s="492">
        <v>3</v>
      </c>
      <c r="B7" s="850" t="s">
        <v>519</v>
      </c>
      <c r="C7" s="75" t="s">
        <v>10</v>
      </c>
      <c r="D7" s="115">
        <v>2</v>
      </c>
      <c r="E7" s="77">
        <v>500</v>
      </c>
      <c r="F7" s="8"/>
      <c r="G7" s="79"/>
      <c r="H7" s="9">
        <f>I7/1.25</f>
        <v>0</v>
      </c>
      <c r="I7" s="84"/>
      <c r="J7" s="692">
        <f>D7-G7</f>
        <v>2</v>
      </c>
      <c r="K7" s="779">
        <f>E7-I7</f>
        <v>500</v>
      </c>
    </row>
    <row r="8" spans="1:11" x14ac:dyDescent="0.25">
      <c r="A8" s="492">
        <v>4</v>
      </c>
      <c r="B8" s="74" t="s">
        <v>438</v>
      </c>
      <c r="C8" s="114" t="s">
        <v>10</v>
      </c>
      <c r="D8" s="115"/>
      <c r="E8" s="77"/>
      <c r="F8" s="8"/>
      <c r="G8" s="79"/>
      <c r="H8" s="9">
        <f>I8/1.25</f>
        <v>0</v>
      </c>
      <c r="I8" s="84"/>
      <c r="J8" s="692">
        <f>D8-G8</f>
        <v>0</v>
      </c>
      <c r="K8" s="779">
        <f>E8-I8</f>
        <v>0</v>
      </c>
    </row>
    <row r="9" spans="1:11" ht="15.75" thickBot="1" x14ac:dyDescent="0.3">
      <c r="A9" s="493"/>
      <c r="B9" s="691"/>
      <c r="C9" s="111"/>
      <c r="D9" s="112"/>
      <c r="E9" s="113"/>
      <c r="F9" s="15"/>
      <c r="G9" s="81"/>
      <c r="H9" s="16">
        <f>I9/1.25</f>
        <v>0</v>
      </c>
      <c r="I9" s="85"/>
      <c r="J9" s="851">
        <f>D9-G9</f>
        <v>0</v>
      </c>
      <c r="K9" s="852">
        <f>E9-I9</f>
        <v>0</v>
      </c>
    </row>
    <row r="10" spans="1:11" ht="16.5" thickBot="1" x14ac:dyDescent="0.3">
      <c r="A10" s="454"/>
      <c r="B10" s="455"/>
      <c r="C10" s="456">
        <v>32931</v>
      </c>
      <c r="D10" s="457" t="s">
        <v>102</v>
      </c>
      <c r="E10" s="491">
        <f>SUM(E5:E9)</f>
        <v>3000</v>
      </c>
      <c r="H10" s="19">
        <f>SUM(H5:H9)</f>
        <v>0</v>
      </c>
      <c r="I10" s="19">
        <f>SUM(I5:I9)</f>
        <v>0</v>
      </c>
      <c r="K10" s="18">
        <f>SUM(K5:K9)</f>
        <v>3000</v>
      </c>
    </row>
  </sheetData>
  <mergeCells count="5">
    <mergeCell ref="A2:E2"/>
    <mergeCell ref="F2:H2"/>
    <mergeCell ref="J2:K2"/>
    <mergeCell ref="D3:D4"/>
    <mergeCell ref="E3:E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G1" sqref="G1"/>
    </sheetView>
  </sheetViews>
  <sheetFormatPr defaultRowHeight="15" x14ac:dyDescent="0.25"/>
  <cols>
    <col min="1" max="1" width="4.28515625" style="1" customWidth="1"/>
    <col min="2" max="2" width="27" customWidth="1"/>
    <col min="3" max="3" width="9.85546875" customWidth="1"/>
    <col min="4" max="4" width="11.42578125" customWidth="1"/>
    <col min="5" max="5" width="12.42578125" customWidth="1"/>
    <col min="6" max="6" width="8.85546875" customWidth="1"/>
    <col min="7" max="7" width="8.28515625" customWidth="1"/>
    <col min="8" max="8" width="14.28515625" customWidth="1"/>
    <col min="9" max="9" width="12.5703125" customWidth="1"/>
    <col min="10" max="10" width="9.85546875" customWidth="1"/>
    <col min="11" max="11" width="11.7109375" customWidth="1"/>
  </cols>
  <sheetData>
    <row r="1" spans="1:11" ht="15.75" thickBot="1" x14ac:dyDescent="0.3"/>
    <row r="2" spans="1:11" ht="15.75" thickBot="1" x14ac:dyDescent="0.3">
      <c r="A2" s="1076" t="s">
        <v>366</v>
      </c>
      <c r="B2" s="1077"/>
      <c r="C2" s="1077"/>
      <c r="D2" s="1077"/>
      <c r="E2" s="1078"/>
      <c r="F2" s="1079" t="s">
        <v>186</v>
      </c>
      <c r="G2" s="1080"/>
      <c r="H2" s="1081"/>
      <c r="I2" s="823" t="s">
        <v>187</v>
      </c>
      <c r="J2" s="1082" t="s">
        <v>107</v>
      </c>
      <c r="K2" s="1083"/>
    </row>
    <row r="3" spans="1:11" ht="25.5" customHeight="1" x14ac:dyDescent="0.25">
      <c r="A3" s="70" t="s">
        <v>0</v>
      </c>
      <c r="B3" s="822"/>
      <c r="C3" s="824" t="s">
        <v>2</v>
      </c>
      <c r="D3" s="1084" t="s">
        <v>43</v>
      </c>
      <c r="E3" s="1086" t="s">
        <v>103</v>
      </c>
      <c r="F3" s="3"/>
      <c r="G3" s="4" t="s">
        <v>101</v>
      </c>
      <c r="H3" s="26" t="s">
        <v>102</v>
      </c>
      <c r="I3" s="26" t="s">
        <v>102</v>
      </c>
      <c r="J3" s="6" t="s">
        <v>104</v>
      </c>
      <c r="K3" s="7" t="s">
        <v>104</v>
      </c>
    </row>
    <row r="4" spans="1:11" ht="15.75" thickBot="1" x14ac:dyDescent="0.3">
      <c r="A4" s="72" t="s">
        <v>1</v>
      </c>
      <c r="B4" s="635" t="s">
        <v>396</v>
      </c>
      <c r="C4" s="825" t="s">
        <v>226</v>
      </c>
      <c r="D4" s="1085"/>
      <c r="E4" s="1087"/>
      <c r="F4" s="10"/>
      <c r="G4" s="11" t="s">
        <v>10</v>
      </c>
      <c r="H4" s="27" t="s">
        <v>105</v>
      </c>
      <c r="I4" s="27" t="s">
        <v>105</v>
      </c>
      <c r="J4" s="12" t="s">
        <v>10</v>
      </c>
      <c r="K4" s="13" t="s">
        <v>105</v>
      </c>
    </row>
    <row r="5" spans="1:11" x14ac:dyDescent="0.25">
      <c r="A5" s="492">
        <v>1</v>
      </c>
      <c r="B5" s="74" t="s">
        <v>643</v>
      </c>
      <c r="C5" s="604">
        <v>32999</v>
      </c>
      <c r="D5" s="115">
        <v>1</v>
      </c>
      <c r="E5" s="76">
        <v>550</v>
      </c>
      <c r="F5" s="17"/>
      <c r="G5" s="82"/>
      <c r="H5" s="9">
        <f>I5/1.25</f>
        <v>0</v>
      </c>
      <c r="I5" s="84"/>
      <c r="J5" s="692">
        <f>D5-G5</f>
        <v>1</v>
      </c>
      <c r="K5" s="779">
        <f>E5-I5</f>
        <v>550</v>
      </c>
    </row>
    <row r="6" spans="1:11" x14ac:dyDescent="0.25">
      <c r="A6" s="492">
        <v>2</v>
      </c>
      <c r="B6" s="74" t="s">
        <v>641</v>
      </c>
      <c r="C6" s="604">
        <v>32999</v>
      </c>
      <c r="D6" s="115">
        <v>12</v>
      </c>
      <c r="E6" s="77">
        <v>750</v>
      </c>
      <c r="F6" s="8"/>
      <c r="G6" s="79"/>
      <c r="H6" s="9">
        <f>I6/1.25</f>
        <v>0</v>
      </c>
      <c r="I6" s="84"/>
      <c r="J6" s="692">
        <f>D6-G6</f>
        <v>12</v>
      </c>
      <c r="K6" s="779">
        <f>E6-I6</f>
        <v>750</v>
      </c>
    </row>
    <row r="7" spans="1:11" x14ac:dyDescent="0.25">
      <c r="A7" s="492">
        <v>3</v>
      </c>
      <c r="B7" s="74" t="s">
        <v>642</v>
      </c>
      <c r="C7" s="604">
        <v>32999</v>
      </c>
      <c r="D7" s="115">
        <v>10</v>
      </c>
      <c r="E7" s="77">
        <v>3000</v>
      </c>
      <c r="F7" s="8"/>
      <c r="G7" s="79"/>
      <c r="H7" s="9">
        <f>I7/1.25</f>
        <v>0</v>
      </c>
      <c r="I7" s="84"/>
      <c r="J7" s="692">
        <f>D7-G7</f>
        <v>10</v>
      </c>
      <c r="K7" s="779">
        <f>E7-I7</f>
        <v>3000</v>
      </c>
    </row>
    <row r="8" spans="1:11" x14ac:dyDescent="0.25">
      <c r="A8" s="492">
        <v>4</v>
      </c>
      <c r="B8" s="74" t="s">
        <v>402</v>
      </c>
      <c r="C8" s="604">
        <v>32999</v>
      </c>
      <c r="D8" s="115">
        <v>5</v>
      </c>
      <c r="E8" s="77">
        <v>1700</v>
      </c>
      <c r="F8" s="8"/>
      <c r="G8" s="79"/>
      <c r="H8" s="9">
        <f>I8/1.25</f>
        <v>0</v>
      </c>
      <c r="I8" s="84"/>
      <c r="J8" s="692">
        <f>D8-G8</f>
        <v>5</v>
      </c>
      <c r="K8" s="779">
        <f>E8-I8</f>
        <v>1700</v>
      </c>
    </row>
    <row r="9" spans="1:11" ht="16.5" thickBot="1" x14ac:dyDescent="0.3">
      <c r="A9" s="493"/>
      <c r="B9" s="110"/>
      <c r="C9" s="599"/>
      <c r="D9" s="112"/>
      <c r="E9" s="780"/>
      <c r="F9" s="5"/>
      <c r="G9" s="781"/>
      <c r="H9" s="58">
        <f>I9/1.25</f>
        <v>0</v>
      </c>
      <c r="I9" s="87"/>
      <c r="J9" s="44">
        <f>D9-G9</f>
        <v>0</v>
      </c>
      <c r="K9" s="845">
        <f>E9-I9</f>
        <v>0</v>
      </c>
    </row>
    <row r="10" spans="1:11" ht="16.5" thickBot="1" x14ac:dyDescent="0.3">
      <c r="A10" s="454"/>
      <c r="B10" s="455"/>
      <c r="C10" s="456">
        <v>3299</v>
      </c>
      <c r="D10" s="457" t="s">
        <v>102</v>
      </c>
      <c r="E10" s="491">
        <f>SUM(E5:E9)</f>
        <v>6000</v>
      </c>
      <c r="H10" s="19">
        <f>SUM(H5:H9)</f>
        <v>0</v>
      </c>
      <c r="I10" s="19">
        <f>SUM(I5:I9)</f>
        <v>0</v>
      </c>
      <c r="K10" s="18">
        <f>SUM(K5:K9)</f>
        <v>6000</v>
      </c>
    </row>
  </sheetData>
  <mergeCells count="5">
    <mergeCell ref="A2:E2"/>
    <mergeCell ref="F2:H2"/>
    <mergeCell ref="J2:K2"/>
    <mergeCell ref="D3:D4"/>
    <mergeCell ref="E3:E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" sqref="G1"/>
    </sheetView>
  </sheetViews>
  <sheetFormatPr defaultRowHeight="15" x14ac:dyDescent="0.25"/>
  <cols>
    <col min="1" max="1" width="3.7109375" style="122" customWidth="1"/>
    <col min="2" max="2" width="46.140625" style="121" customWidth="1"/>
    <col min="3" max="3" width="7.85546875" style="121" customWidth="1"/>
    <col min="4" max="4" width="11.42578125" style="121" customWidth="1"/>
    <col min="5" max="5" width="11.85546875" style="121" customWidth="1"/>
    <col min="6" max="6" width="7.7109375" style="121" customWidth="1"/>
    <col min="7" max="7" width="7.28515625" style="121" customWidth="1"/>
    <col min="8" max="9" width="12.140625" style="121" customWidth="1"/>
    <col min="10" max="10" width="11" style="121" customWidth="1"/>
    <col min="11" max="11" width="11.28515625" style="121" customWidth="1"/>
    <col min="12" max="16384" width="9.140625" style="121"/>
  </cols>
  <sheetData>
    <row r="1" spans="1:11" ht="15.75" thickBot="1" x14ac:dyDescent="0.3"/>
    <row r="2" spans="1:11" ht="19.5" customHeight="1" thickBot="1" x14ac:dyDescent="0.3">
      <c r="A2" s="1028" t="s">
        <v>205</v>
      </c>
      <c r="B2" s="1029"/>
      <c r="C2" s="1029"/>
      <c r="D2" s="1029"/>
      <c r="E2" s="1030"/>
      <c r="F2" s="1032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713"/>
      <c r="C3" s="713" t="s">
        <v>2</v>
      </c>
      <c r="D3" s="1026" t="s">
        <v>43</v>
      </c>
      <c r="E3" s="1024" t="s">
        <v>103</v>
      </c>
      <c r="F3" s="124" t="s">
        <v>100</v>
      </c>
      <c r="G3" s="125" t="s">
        <v>101</v>
      </c>
      <c r="H3" s="126" t="s">
        <v>102</v>
      </c>
      <c r="I3" s="127" t="s">
        <v>102</v>
      </c>
      <c r="J3" s="128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714" t="s">
        <v>3</v>
      </c>
      <c r="D4" s="1027"/>
      <c r="E4" s="1025"/>
      <c r="F4" s="130" t="s">
        <v>10</v>
      </c>
      <c r="G4" s="131" t="s">
        <v>10</v>
      </c>
      <c r="H4" s="132" t="s">
        <v>105</v>
      </c>
      <c r="I4" s="133" t="s">
        <v>105</v>
      </c>
      <c r="J4" s="134" t="s">
        <v>10</v>
      </c>
      <c r="K4" s="135" t="s">
        <v>105</v>
      </c>
    </row>
    <row r="5" spans="1:11" ht="24" customHeight="1" x14ac:dyDescent="0.25">
      <c r="A5" s="349">
        <v>1</v>
      </c>
      <c r="B5" s="350" t="s">
        <v>5</v>
      </c>
      <c r="C5" s="351" t="s">
        <v>6</v>
      </c>
      <c r="D5" s="352">
        <v>280</v>
      </c>
      <c r="E5" s="353">
        <v>6660</v>
      </c>
      <c r="F5" s="136"/>
      <c r="G5" s="137"/>
      <c r="H5" s="138">
        <f>F5*G5</f>
        <v>0</v>
      </c>
      <c r="I5" s="139">
        <f>H5*1.25</f>
        <v>0</v>
      </c>
      <c r="J5" s="494">
        <f>D5-G5</f>
        <v>280</v>
      </c>
      <c r="K5" s="715">
        <f>E5-I5</f>
        <v>6660</v>
      </c>
    </row>
    <row r="6" spans="1:11" ht="24" customHeight="1" x14ac:dyDescent="0.25">
      <c r="A6" s="349">
        <v>2</v>
      </c>
      <c r="B6" s="350" t="s">
        <v>5</v>
      </c>
      <c r="C6" s="351" t="s">
        <v>6</v>
      </c>
      <c r="D6" s="352">
        <v>10</v>
      </c>
      <c r="E6" s="353">
        <v>290</v>
      </c>
      <c r="F6" s="136"/>
      <c r="G6" s="137"/>
      <c r="H6" s="138">
        <f>F6*G6</f>
        <v>0</v>
      </c>
      <c r="I6" s="139">
        <f>H6*1.25</f>
        <v>0</v>
      </c>
      <c r="J6" s="494">
        <f>D6-G6</f>
        <v>10</v>
      </c>
      <c r="K6" s="715">
        <f>E6-I6</f>
        <v>290</v>
      </c>
    </row>
    <row r="7" spans="1:11" ht="24" customHeight="1" x14ac:dyDescent="0.25">
      <c r="A7" s="354">
        <v>3</v>
      </c>
      <c r="B7" s="330" t="s">
        <v>26</v>
      </c>
      <c r="C7" s="355" t="s">
        <v>6</v>
      </c>
      <c r="D7" s="331">
        <v>2</v>
      </c>
      <c r="E7" s="332">
        <v>105</v>
      </c>
      <c r="F7" s="136"/>
      <c r="G7" s="137"/>
      <c r="H7" s="138">
        <f>F7*G7</f>
        <v>0</v>
      </c>
      <c r="I7" s="139">
        <f>H7*1.25</f>
        <v>0</v>
      </c>
      <c r="J7" s="494">
        <f>D7-G7</f>
        <v>2</v>
      </c>
      <c r="K7" s="715">
        <f>E7-I7</f>
        <v>105</v>
      </c>
    </row>
    <row r="8" spans="1:11" ht="24" customHeight="1" x14ac:dyDescent="0.25">
      <c r="A8" s="356">
        <v>4</v>
      </c>
      <c r="B8" s="350" t="s">
        <v>434</v>
      </c>
      <c r="C8" s="358" t="s">
        <v>6</v>
      </c>
      <c r="D8" s="359">
        <v>1</v>
      </c>
      <c r="E8" s="360">
        <v>60</v>
      </c>
      <c r="F8" s="142"/>
      <c r="G8" s="143"/>
      <c r="H8" s="138">
        <f>F8*G8</f>
        <v>0</v>
      </c>
      <c r="I8" s="139">
        <f>H8*1.25</f>
        <v>0</v>
      </c>
      <c r="J8" s="494">
        <f>D8-G8</f>
        <v>1</v>
      </c>
      <c r="K8" s="715">
        <f>E8-I8</f>
        <v>60</v>
      </c>
    </row>
    <row r="9" spans="1:11" ht="26.25" customHeight="1" x14ac:dyDescent="0.25">
      <c r="A9" s="354">
        <v>5</v>
      </c>
      <c r="B9" s="330" t="s">
        <v>8</v>
      </c>
      <c r="C9" s="355" t="s">
        <v>6</v>
      </c>
      <c r="D9" s="331">
        <v>1</v>
      </c>
      <c r="E9" s="332">
        <v>50</v>
      </c>
      <c r="F9" s="136"/>
      <c r="G9" s="137"/>
      <c r="H9" s="138">
        <f>F9*G9</f>
        <v>0</v>
      </c>
      <c r="I9" s="139">
        <f>H9*1.25</f>
        <v>0</v>
      </c>
      <c r="J9" s="494">
        <f>D9-G9</f>
        <v>1</v>
      </c>
      <c r="K9" s="715">
        <f>E9-I9</f>
        <v>50</v>
      </c>
    </row>
    <row r="10" spans="1:11" ht="24" customHeight="1" thickBot="1" x14ac:dyDescent="0.3">
      <c r="A10" s="361"/>
      <c r="B10" s="690" t="s">
        <v>422</v>
      </c>
      <c r="C10" s="363"/>
      <c r="D10" s="364"/>
      <c r="E10" s="365"/>
      <c r="F10" s="725"/>
      <c r="G10" s="726"/>
      <c r="H10" s="727"/>
      <c r="I10" s="674"/>
      <c r="J10" s="146"/>
      <c r="K10" s="147"/>
    </row>
    <row r="11" spans="1:11" ht="21.75" customHeight="1" thickBot="1" x14ac:dyDescent="0.3">
      <c r="A11" s="366"/>
      <c r="B11" s="367"/>
      <c r="C11" s="346">
        <v>322112</v>
      </c>
      <c r="D11" s="347" t="s">
        <v>102</v>
      </c>
      <c r="E11" s="348">
        <f>SUM(E5:E10)</f>
        <v>7165</v>
      </c>
      <c r="H11" s="148">
        <f>SUM(H5:H10)</f>
        <v>0</v>
      </c>
      <c r="I11" s="148">
        <f>SUM(I5:I10)</f>
        <v>0</v>
      </c>
      <c r="K11" s="149">
        <f>SUM(K5:K10)</f>
        <v>7165</v>
      </c>
    </row>
  </sheetData>
  <mergeCells count="5">
    <mergeCell ref="J2:K2"/>
    <mergeCell ref="A2:E2"/>
    <mergeCell ref="D3:D4"/>
    <mergeCell ref="E3:E4"/>
    <mergeCell ref="F2:H2"/>
  </mergeCells>
  <phoneticPr fontId="4" type="noConversion"/>
  <pageMargins left="0.15748031496062992" right="0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13" workbookViewId="0">
      <selection activeCell="E24" sqref="E24"/>
    </sheetView>
  </sheetViews>
  <sheetFormatPr defaultRowHeight="15" x14ac:dyDescent="0.25"/>
  <cols>
    <col min="1" max="1" width="4.42578125" style="121" customWidth="1"/>
    <col min="2" max="2" width="28.140625" style="121" customWidth="1"/>
    <col min="3" max="3" width="10.7109375" style="121" customWidth="1"/>
    <col min="4" max="4" width="11.28515625" style="121" customWidth="1"/>
    <col min="5" max="5" width="14.28515625" style="121" customWidth="1"/>
    <col min="6" max="7" width="9.140625" style="121"/>
    <col min="8" max="9" width="14.140625" style="121" customWidth="1"/>
    <col min="10" max="10" width="10.42578125" style="121" customWidth="1"/>
    <col min="11" max="11" width="13.5703125" style="121" customWidth="1"/>
    <col min="12" max="16384" width="9.140625" style="121"/>
  </cols>
  <sheetData>
    <row r="1" spans="1:11" ht="15.75" thickBot="1" x14ac:dyDescent="0.3"/>
    <row r="2" spans="1:11" ht="15.75" thickBot="1" x14ac:dyDescent="0.3">
      <c r="A2" s="1037" t="s">
        <v>368</v>
      </c>
      <c r="B2" s="1038"/>
      <c r="C2" s="1038"/>
      <c r="D2" s="1038"/>
      <c r="E2" s="1039"/>
      <c r="F2" s="1031" t="s">
        <v>186</v>
      </c>
      <c r="G2" s="1032"/>
      <c r="H2" s="1033"/>
      <c r="I2" s="489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630"/>
      <c r="C3" s="487"/>
      <c r="D3" s="1040" t="s">
        <v>43</v>
      </c>
      <c r="E3" s="1043" t="s">
        <v>46</v>
      </c>
      <c r="F3" s="151" t="s">
        <v>100</v>
      </c>
      <c r="G3" s="125" t="s">
        <v>101</v>
      </c>
      <c r="H3" s="126" t="s">
        <v>102</v>
      </c>
      <c r="I3" s="127" t="s">
        <v>102</v>
      </c>
      <c r="J3" s="176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488" t="s">
        <v>226</v>
      </c>
      <c r="D4" s="1042"/>
      <c r="E4" s="1045"/>
      <c r="F4" s="152" t="s">
        <v>10</v>
      </c>
      <c r="G4" s="131" t="s">
        <v>10</v>
      </c>
      <c r="H4" s="132" t="s">
        <v>105</v>
      </c>
      <c r="I4" s="133" t="s">
        <v>105</v>
      </c>
      <c r="J4" s="177" t="s">
        <v>10</v>
      </c>
      <c r="K4" s="135" t="s">
        <v>105</v>
      </c>
    </row>
    <row r="5" spans="1:11" x14ac:dyDescent="0.25">
      <c r="A5" s="405">
        <v>1</v>
      </c>
      <c r="B5" s="414" t="s">
        <v>651</v>
      </c>
      <c r="C5" s="369">
        <v>42211</v>
      </c>
      <c r="D5" s="369">
        <v>8</v>
      </c>
      <c r="E5" s="332">
        <v>25000</v>
      </c>
      <c r="F5" s="159"/>
      <c r="G5" s="143"/>
      <c r="H5" s="161">
        <f>F5*G5</f>
        <v>0</v>
      </c>
      <c r="I5" s="162">
        <f>H5*1.25</f>
        <v>0</v>
      </c>
      <c r="J5" s="163">
        <f>D5-G5</f>
        <v>8</v>
      </c>
      <c r="K5" s="203">
        <f>E5-I5</f>
        <v>25000</v>
      </c>
    </row>
    <row r="6" spans="1:11" s="796" customFormat="1" ht="16.5" thickBot="1" x14ac:dyDescent="0.3">
      <c r="A6" s="790"/>
      <c r="B6" s="801" t="s">
        <v>422</v>
      </c>
      <c r="C6" s="791"/>
      <c r="D6" s="792"/>
      <c r="E6" s="793"/>
      <c r="F6" s="794"/>
      <c r="G6" s="795"/>
      <c r="H6" s="802"/>
      <c r="I6" s="803"/>
      <c r="J6" s="870"/>
      <c r="K6" s="871"/>
    </row>
    <row r="7" spans="1:11" s="796" customFormat="1" ht="19.5" thickBot="1" x14ac:dyDescent="0.35">
      <c r="C7" s="894">
        <v>42211</v>
      </c>
      <c r="D7" s="797" t="s">
        <v>102</v>
      </c>
      <c r="E7" s="798">
        <f>SUM(E5:E6)</f>
        <v>25000</v>
      </c>
      <c r="H7" s="799">
        <f>SUM(H5:H6)</f>
        <v>0</v>
      </c>
      <c r="I7" s="799">
        <f>SUM(I5:I6)</f>
        <v>0</v>
      </c>
      <c r="K7" s="800">
        <f>SUM(K5:K6)</f>
        <v>25000</v>
      </c>
    </row>
    <row r="8" spans="1:11" s="286" customFormat="1" ht="18.75" x14ac:dyDescent="0.3">
      <c r="A8" s="610"/>
      <c r="B8" s="610"/>
      <c r="C8" s="611"/>
      <c r="D8" s="611"/>
      <c r="E8" s="612"/>
      <c r="H8" s="613"/>
      <c r="I8" s="613"/>
      <c r="K8" s="614"/>
    </row>
    <row r="9" spans="1:11" ht="15.75" thickBot="1" x14ac:dyDescent="0.3"/>
    <row r="10" spans="1:11" ht="15.75" thickBot="1" x14ac:dyDescent="0.3">
      <c r="A10" s="1037" t="s">
        <v>368</v>
      </c>
      <c r="B10" s="1038"/>
      <c r="C10" s="1038"/>
      <c r="D10" s="1038"/>
      <c r="E10" s="1039"/>
      <c r="F10" s="1031" t="s">
        <v>186</v>
      </c>
      <c r="G10" s="1032"/>
      <c r="H10" s="1033"/>
      <c r="I10" s="881" t="s">
        <v>187</v>
      </c>
      <c r="J10" s="1022" t="s">
        <v>107</v>
      </c>
      <c r="K10" s="1023"/>
    </row>
    <row r="11" spans="1:11" ht="17.25" customHeight="1" x14ac:dyDescent="0.25">
      <c r="A11" s="321" t="s">
        <v>0</v>
      </c>
      <c r="B11" s="879"/>
      <c r="C11" s="879"/>
      <c r="D11" s="1040" t="s">
        <v>43</v>
      </c>
      <c r="E11" s="1043" t="s">
        <v>46</v>
      </c>
      <c r="F11" s="151" t="s">
        <v>100</v>
      </c>
      <c r="G11" s="125" t="s">
        <v>101</v>
      </c>
      <c r="H11" s="126" t="s">
        <v>102</v>
      </c>
      <c r="I11" s="127" t="s">
        <v>102</v>
      </c>
      <c r="J11" s="176" t="s">
        <v>104</v>
      </c>
      <c r="K11" s="129" t="s">
        <v>104</v>
      </c>
    </row>
    <row r="12" spans="1:11" ht="21.75" customHeight="1" thickBot="1" x14ac:dyDescent="0.3">
      <c r="A12" s="323" t="s">
        <v>1</v>
      </c>
      <c r="B12" s="635" t="s">
        <v>396</v>
      </c>
      <c r="C12" s="880" t="s">
        <v>226</v>
      </c>
      <c r="D12" s="1042"/>
      <c r="E12" s="1045"/>
      <c r="F12" s="152" t="s">
        <v>10</v>
      </c>
      <c r="G12" s="131" t="s">
        <v>10</v>
      </c>
      <c r="H12" s="132" t="s">
        <v>105</v>
      </c>
      <c r="I12" s="133" t="s">
        <v>105</v>
      </c>
      <c r="J12" s="177" t="s">
        <v>10</v>
      </c>
      <c r="K12" s="135" t="s">
        <v>105</v>
      </c>
    </row>
    <row r="13" spans="1:11" x14ac:dyDescent="0.25">
      <c r="A13" s="405">
        <v>1</v>
      </c>
      <c r="B13" s="414" t="s">
        <v>652</v>
      </c>
      <c r="C13" s="369">
        <v>42212</v>
      </c>
      <c r="D13" s="369">
        <v>6</v>
      </c>
      <c r="E13" s="332">
        <v>8000</v>
      </c>
      <c r="F13" s="159"/>
      <c r="G13" s="143"/>
      <c r="H13" s="161">
        <f>F13*G13</f>
        <v>0</v>
      </c>
      <c r="I13" s="162">
        <v>0</v>
      </c>
      <c r="J13" s="163">
        <f>D13-G13</f>
        <v>6</v>
      </c>
      <c r="K13" s="203">
        <f>E13-I13</f>
        <v>8000</v>
      </c>
    </row>
    <row r="14" spans="1:11" x14ac:dyDescent="0.25">
      <c r="A14" s="407">
        <v>2</v>
      </c>
      <c r="B14" s="782" t="s">
        <v>683</v>
      </c>
      <c r="C14" s="371">
        <v>42219</v>
      </c>
      <c r="D14" s="371">
        <v>3</v>
      </c>
      <c r="E14" s="360">
        <v>3000</v>
      </c>
      <c r="F14" s="165"/>
      <c r="G14" s="204"/>
      <c r="H14" s="161">
        <f>F14*G14</f>
        <v>0</v>
      </c>
      <c r="I14" s="162">
        <f>H14*1.25</f>
        <v>0</v>
      </c>
      <c r="J14" s="163">
        <f>D14-G14</f>
        <v>3</v>
      </c>
      <c r="K14" s="203">
        <f>E14-I14</f>
        <v>3000</v>
      </c>
    </row>
    <row r="15" spans="1:11" s="796" customFormat="1" ht="16.5" thickBot="1" x14ac:dyDescent="0.3">
      <c r="A15" s="790"/>
      <c r="B15" s="801" t="s">
        <v>422</v>
      </c>
      <c r="C15" s="791"/>
      <c r="D15" s="792"/>
      <c r="E15" s="793"/>
      <c r="F15" s="794"/>
      <c r="G15" s="795"/>
      <c r="H15" s="802"/>
      <c r="I15" s="803"/>
      <c r="J15" s="870"/>
      <c r="K15" s="871"/>
    </row>
    <row r="16" spans="1:11" s="796" customFormat="1" ht="19.5" thickBot="1" x14ac:dyDescent="0.35">
      <c r="C16" s="894">
        <v>4221</v>
      </c>
      <c r="D16" s="797" t="s">
        <v>102</v>
      </c>
      <c r="E16" s="798">
        <f>SUM(E13:E15)</f>
        <v>11000</v>
      </c>
      <c r="H16" s="799">
        <f>SUM(H13:H15)</f>
        <v>0</v>
      </c>
      <c r="I16" s="799">
        <f>SUM(I13:I15)</f>
        <v>0</v>
      </c>
      <c r="K16" s="800">
        <f>SUM(K13:K15)</f>
        <v>11000</v>
      </c>
    </row>
    <row r="17" spans="1:11" s="286" customFormat="1" ht="18.75" x14ac:dyDescent="0.3">
      <c r="A17" s="610"/>
      <c r="B17" s="610"/>
      <c r="C17" s="611"/>
      <c r="D17" s="611"/>
      <c r="E17" s="612"/>
      <c r="H17" s="613"/>
      <c r="I17" s="613"/>
      <c r="K17" s="614"/>
    </row>
    <row r="18" spans="1:11" ht="15.75" thickBot="1" x14ac:dyDescent="0.3"/>
    <row r="19" spans="1:11" ht="15.75" thickBot="1" x14ac:dyDescent="0.3">
      <c r="A19" s="1037" t="s">
        <v>368</v>
      </c>
      <c r="B19" s="1038"/>
      <c r="C19" s="1038"/>
      <c r="D19" s="1038"/>
      <c r="E19" s="1039"/>
      <c r="F19" s="1031" t="s">
        <v>186</v>
      </c>
      <c r="G19" s="1032"/>
      <c r="H19" s="1033"/>
      <c r="I19" s="881" t="s">
        <v>187</v>
      </c>
      <c r="J19" s="1022" t="s">
        <v>107</v>
      </c>
      <c r="K19" s="1023"/>
    </row>
    <row r="20" spans="1:11" ht="17.25" customHeight="1" x14ac:dyDescent="0.25">
      <c r="A20" s="321" t="s">
        <v>0</v>
      </c>
      <c r="B20" s="879"/>
      <c r="C20" s="879"/>
      <c r="D20" s="1040" t="s">
        <v>43</v>
      </c>
      <c r="E20" s="1043" t="s">
        <v>46</v>
      </c>
      <c r="F20" s="151" t="s">
        <v>100</v>
      </c>
      <c r="G20" s="125" t="s">
        <v>101</v>
      </c>
      <c r="H20" s="126" t="s">
        <v>102</v>
      </c>
      <c r="I20" s="127" t="s">
        <v>102</v>
      </c>
      <c r="J20" s="176" t="s">
        <v>104</v>
      </c>
      <c r="K20" s="129" t="s">
        <v>104</v>
      </c>
    </row>
    <row r="21" spans="1:11" ht="21.75" customHeight="1" thickBot="1" x14ac:dyDescent="0.3">
      <c r="A21" s="323" t="s">
        <v>1</v>
      </c>
      <c r="B21" s="635" t="s">
        <v>396</v>
      </c>
      <c r="C21" s="880" t="s">
        <v>226</v>
      </c>
      <c r="D21" s="1042"/>
      <c r="E21" s="1045"/>
      <c r="F21" s="152" t="s">
        <v>10</v>
      </c>
      <c r="G21" s="131" t="s">
        <v>10</v>
      </c>
      <c r="H21" s="132" t="s">
        <v>105</v>
      </c>
      <c r="I21" s="133" t="s">
        <v>105</v>
      </c>
      <c r="J21" s="177" t="s">
        <v>10</v>
      </c>
      <c r="K21" s="135" t="s">
        <v>105</v>
      </c>
    </row>
    <row r="22" spans="1:11" x14ac:dyDescent="0.25">
      <c r="A22" s="405">
        <v>1</v>
      </c>
      <c r="B22" s="414" t="s">
        <v>793</v>
      </c>
      <c r="C22" s="369">
        <v>42221</v>
      </c>
      <c r="D22" s="369">
        <v>1</v>
      </c>
      <c r="E22" s="332">
        <v>2000</v>
      </c>
      <c r="F22" s="159"/>
      <c r="G22" s="143"/>
      <c r="H22" s="161">
        <f>F22*G22</f>
        <v>0</v>
      </c>
      <c r="I22" s="162">
        <f>H22*1.25</f>
        <v>0</v>
      </c>
      <c r="J22" s="163">
        <f>D22-G22</f>
        <v>1</v>
      </c>
      <c r="K22" s="203">
        <f>E22-I22</f>
        <v>2000</v>
      </c>
    </row>
    <row r="23" spans="1:11" s="796" customFormat="1" ht="16.5" thickBot="1" x14ac:dyDescent="0.3">
      <c r="A23" s="790"/>
      <c r="B23" s="801" t="s">
        <v>422</v>
      </c>
      <c r="C23" s="791"/>
      <c r="D23" s="792"/>
      <c r="E23" s="793"/>
      <c r="F23" s="794"/>
      <c r="G23" s="795"/>
      <c r="H23" s="802"/>
      <c r="I23" s="803"/>
      <c r="J23" s="870"/>
      <c r="K23" s="871"/>
    </row>
    <row r="24" spans="1:11" s="796" customFormat="1" ht="19.5" thickBot="1" x14ac:dyDescent="0.35">
      <c r="C24" s="894">
        <v>4222</v>
      </c>
      <c r="D24" s="797" t="s">
        <v>102</v>
      </c>
      <c r="E24" s="798">
        <f>SUM(E22:E23)</f>
        <v>2000</v>
      </c>
      <c r="H24" s="799">
        <f>SUM(H22:H23)</f>
        <v>0</v>
      </c>
      <c r="I24" s="799">
        <f>SUM(I22:I23)</f>
        <v>0</v>
      </c>
      <c r="K24" s="800">
        <f>SUM(K22:K23)</f>
        <v>2000</v>
      </c>
    </row>
    <row r="25" spans="1:11" s="946" customFormat="1" ht="19.5" thickBot="1" x14ac:dyDescent="0.35">
      <c r="C25" s="947"/>
      <c r="D25" s="948"/>
      <c r="E25" s="949"/>
      <c r="H25" s="949"/>
      <c r="I25" s="949"/>
      <c r="K25" s="949"/>
    </row>
    <row r="26" spans="1:11" ht="15.75" thickBot="1" x14ac:dyDescent="0.3">
      <c r="A26" s="1037" t="s">
        <v>368</v>
      </c>
      <c r="B26" s="1038"/>
      <c r="C26" s="1038"/>
      <c r="D26" s="1038"/>
      <c r="E26" s="1039"/>
      <c r="F26" s="1031" t="s">
        <v>186</v>
      </c>
      <c r="G26" s="1032"/>
      <c r="H26" s="1033"/>
      <c r="I26" s="1012" t="s">
        <v>187</v>
      </c>
      <c r="J26" s="1022" t="s">
        <v>107</v>
      </c>
      <c r="K26" s="1023"/>
    </row>
    <row r="27" spans="1:11" ht="17.25" customHeight="1" x14ac:dyDescent="0.25">
      <c r="A27" s="321" t="s">
        <v>0</v>
      </c>
      <c r="B27" s="1010"/>
      <c r="C27" s="1010"/>
      <c r="D27" s="1040" t="s">
        <v>43</v>
      </c>
      <c r="E27" s="1043" t="s">
        <v>46</v>
      </c>
      <c r="F27" s="151" t="s">
        <v>100</v>
      </c>
      <c r="G27" s="125" t="s">
        <v>101</v>
      </c>
      <c r="H27" s="126" t="s">
        <v>102</v>
      </c>
      <c r="I27" s="127" t="s">
        <v>102</v>
      </c>
      <c r="J27" s="176" t="s">
        <v>104</v>
      </c>
      <c r="K27" s="129" t="s">
        <v>104</v>
      </c>
    </row>
    <row r="28" spans="1:11" ht="21.75" customHeight="1" thickBot="1" x14ac:dyDescent="0.3">
      <c r="A28" s="323" t="s">
        <v>1</v>
      </c>
      <c r="B28" s="635" t="s">
        <v>396</v>
      </c>
      <c r="C28" s="1011" t="s">
        <v>226</v>
      </c>
      <c r="D28" s="1042"/>
      <c r="E28" s="1045"/>
      <c r="F28" s="152" t="s">
        <v>10</v>
      </c>
      <c r="G28" s="131" t="s">
        <v>10</v>
      </c>
      <c r="H28" s="132" t="s">
        <v>105</v>
      </c>
      <c r="I28" s="133" t="s">
        <v>105</v>
      </c>
      <c r="J28" s="177" t="s">
        <v>10</v>
      </c>
      <c r="K28" s="135" t="s">
        <v>105</v>
      </c>
    </row>
    <row r="29" spans="1:11" x14ac:dyDescent="0.25">
      <c r="A29" s="405">
        <v>1</v>
      </c>
      <c r="B29" s="414" t="s">
        <v>725</v>
      </c>
      <c r="C29" s="369">
        <v>42232</v>
      </c>
      <c r="D29" s="369">
        <v>5</v>
      </c>
      <c r="E29" s="332">
        <v>3000</v>
      </c>
      <c r="F29" s="159"/>
      <c r="G29" s="143"/>
      <c r="H29" s="161">
        <f>F29*G29</f>
        <v>0</v>
      </c>
      <c r="I29" s="162">
        <f>H29*1.25</f>
        <v>0</v>
      </c>
      <c r="J29" s="163">
        <f>D29-G29</f>
        <v>5</v>
      </c>
      <c r="K29" s="203">
        <f>E29-I29</f>
        <v>3000</v>
      </c>
    </row>
    <row r="30" spans="1:11" s="796" customFormat="1" ht="16.5" thickBot="1" x14ac:dyDescent="0.3">
      <c r="A30" s="790"/>
      <c r="B30" s="801" t="s">
        <v>422</v>
      </c>
      <c r="C30" s="791"/>
      <c r="D30" s="792"/>
      <c r="E30" s="793"/>
      <c r="F30" s="794"/>
      <c r="G30" s="795"/>
      <c r="H30" s="802"/>
      <c r="I30" s="803"/>
      <c r="J30" s="870"/>
      <c r="K30" s="871"/>
    </row>
    <row r="31" spans="1:11" s="796" customFormat="1" ht="19.5" thickBot="1" x14ac:dyDescent="0.35">
      <c r="C31" s="894">
        <v>4223</v>
      </c>
      <c r="D31" s="797" t="s">
        <v>102</v>
      </c>
      <c r="E31" s="798">
        <f>SUM(E29:E30)</f>
        <v>3000</v>
      </c>
      <c r="H31" s="799">
        <f>SUM(H29:H30)</f>
        <v>0</v>
      </c>
      <c r="I31" s="799">
        <f>SUM(I29:I30)</f>
        <v>0</v>
      </c>
      <c r="K31" s="800">
        <f>SUM(K29:K30)</f>
        <v>3000</v>
      </c>
    </row>
    <row r="32" spans="1:11" s="946" customFormat="1" ht="19.5" thickBot="1" x14ac:dyDescent="0.35">
      <c r="C32" s="947"/>
      <c r="D32" s="948"/>
      <c r="E32" s="949"/>
      <c r="H32" s="949"/>
      <c r="I32" s="949"/>
      <c r="K32" s="949"/>
    </row>
    <row r="33" spans="1:11" ht="15.75" thickBot="1" x14ac:dyDescent="0.3">
      <c r="A33" s="1037" t="s">
        <v>368</v>
      </c>
      <c r="B33" s="1038"/>
      <c r="C33" s="1038"/>
      <c r="D33" s="1038"/>
      <c r="E33" s="1039"/>
      <c r="F33" s="1031" t="s">
        <v>186</v>
      </c>
      <c r="G33" s="1032"/>
      <c r="H33" s="1033"/>
      <c r="I33" s="945" t="s">
        <v>187</v>
      </c>
      <c r="J33" s="1022" t="s">
        <v>107</v>
      </c>
      <c r="K33" s="1023"/>
    </row>
    <row r="34" spans="1:11" ht="17.25" customHeight="1" x14ac:dyDescent="0.25">
      <c r="A34" s="321" t="s">
        <v>0</v>
      </c>
      <c r="B34" s="943"/>
      <c r="C34" s="943"/>
      <c r="D34" s="1040" t="s">
        <v>43</v>
      </c>
      <c r="E34" s="1043" t="s">
        <v>46</v>
      </c>
      <c r="F34" s="151" t="s">
        <v>100</v>
      </c>
      <c r="G34" s="125" t="s">
        <v>101</v>
      </c>
      <c r="H34" s="126" t="s">
        <v>102</v>
      </c>
      <c r="I34" s="127" t="s">
        <v>102</v>
      </c>
      <c r="J34" s="176" t="s">
        <v>104</v>
      </c>
      <c r="K34" s="129" t="s">
        <v>104</v>
      </c>
    </row>
    <row r="35" spans="1:11" ht="21.75" customHeight="1" thickBot="1" x14ac:dyDescent="0.3">
      <c r="A35" s="323" t="s">
        <v>1</v>
      </c>
      <c r="B35" s="635" t="s">
        <v>396</v>
      </c>
      <c r="C35" s="944" t="s">
        <v>226</v>
      </c>
      <c r="D35" s="1042"/>
      <c r="E35" s="1045"/>
      <c r="F35" s="152" t="s">
        <v>10</v>
      </c>
      <c r="G35" s="131" t="s">
        <v>10</v>
      </c>
      <c r="H35" s="132" t="s">
        <v>105</v>
      </c>
      <c r="I35" s="133" t="s">
        <v>105</v>
      </c>
      <c r="J35" s="177" t="s">
        <v>10</v>
      </c>
      <c r="K35" s="135" t="s">
        <v>105</v>
      </c>
    </row>
    <row r="36" spans="1:11" x14ac:dyDescent="0.25">
      <c r="A36" s="405">
        <v>1</v>
      </c>
      <c r="B36" s="414" t="s">
        <v>720</v>
      </c>
      <c r="C36" s="369">
        <v>42253</v>
      </c>
      <c r="D36" s="369">
        <v>2</v>
      </c>
      <c r="E36" s="332">
        <v>5000</v>
      </c>
      <c r="F36" s="159"/>
      <c r="G36" s="143"/>
      <c r="H36" s="161">
        <f>F36*G36</f>
        <v>0</v>
      </c>
      <c r="I36" s="162">
        <f>H36*1.25</f>
        <v>0</v>
      </c>
      <c r="J36" s="163">
        <f>D36-G36</f>
        <v>2</v>
      </c>
      <c r="K36" s="203">
        <f>E36-I36</f>
        <v>5000</v>
      </c>
    </row>
    <row r="37" spans="1:11" s="796" customFormat="1" ht="16.5" thickBot="1" x14ac:dyDescent="0.3">
      <c r="A37" s="790"/>
      <c r="B37" s="801" t="s">
        <v>422</v>
      </c>
      <c r="C37" s="791"/>
      <c r="D37" s="792"/>
      <c r="E37" s="793"/>
      <c r="F37" s="794"/>
      <c r="G37" s="795"/>
      <c r="H37" s="802"/>
      <c r="I37" s="803"/>
      <c r="J37" s="870"/>
      <c r="K37" s="871"/>
    </row>
    <row r="38" spans="1:11" s="796" customFormat="1" ht="19.5" thickBot="1" x14ac:dyDescent="0.35">
      <c r="C38" s="894">
        <v>4225</v>
      </c>
      <c r="D38" s="797" t="s">
        <v>102</v>
      </c>
      <c r="E38" s="798">
        <f>SUM(E36:E37)</f>
        <v>5000</v>
      </c>
      <c r="H38" s="799">
        <f>SUM(H36:H37)</f>
        <v>0</v>
      </c>
      <c r="I38" s="799">
        <f>SUM(I36:I37)</f>
        <v>0</v>
      </c>
      <c r="K38" s="800">
        <f>SUM(K36:K37)</f>
        <v>5000</v>
      </c>
    </row>
    <row r="39" spans="1:11" s="286" customFormat="1" ht="19.5" thickBot="1" x14ac:dyDescent="0.35">
      <c r="A39" s="610"/>
      <c r="B39" s="610"/>
      <c r="C39" s="611"/>
      <c r="D39" s="611"/>
      <c r="E39" s="612"/>
      <c r="H39" s="613"/>
      <c r="I39" s="613"/>
      <c r="K39" s="614"/>
    </row>
    <row r="40" spans="1:11" ht="15.75" thickBot="1" x14ac:dyDescent="0.3">
      <c r="A40" s="1037" t="s">
        <v>368</v>
      </c>
      <c r="B40" s="1038"/>
      <c r="C40" s="1038"/>
      <c r="D40" s="1038"/>
      <c r="E40" s="1039"/>
      <c r="F40" s="1031" t="s">
        <v>186</v>
      </c>
      <c r="G40" s="1032"/>
      <c r="H40" s="1033"/>
      <c r="I40" s="489" t="s">
        <v>187</v>
      </c>
      <c r="J40" s="1022" t="s">
        <v>107</v>
      </c>
      <c r="K40" s="1023"/>
    </row>
    <row r="41" spans="1:11" ht="17.25" customHeight="1" x14ac:dyDescent="0.25">
      <c r="A41" s="321" t="s">
        <v>0</v>
      </c>
      <c r="B41" s="630"/>
      <c r="C41" s="487"/>
      <c r="D41" s="1040" t="s">
        <v>43</v>
      </c>
      <c r="E41" s="1043" t="s">
        <v>46</v>
      </c>
      <c r="F41" s="151" t="s">
        <v>100</v>
      </c>
      <c r="G41" s="125" t="s">
        <v>101</v>
      </c>
      <c r="H41" s="126" t="s">
        <v>102</v>
      </c>
      <c r="I41" s="127" t="s">
        <v>102</v>
      </c>
      <c r="J41" s="176" t="s">
        <v>104</v>
      </c>
      <c r="K41" s="129" t="s">
        <v>104</v>
      </c>
    </row>
    <row r="42" spans="1:11" ht="21.75" customHeight="1" thickBot="1" x14ac:dyDescent="0.3">
      <c r="A42" s="323" t="s">
        <v>1</v>
      </c>
      <c r="B42" s="635" t="s">
        <v>396</v>
      </c>
      <c r="C42" s="488" t="s">
        <v>226</v>
      </c>
      <c r="D42" s="1042"/>
      <c r="E42" s="1045"/>
      <c r="F42" s="152" t="s">
        <v>10</v>
      </c>
      <c r="G42" s="131" t="s">
        <v>10</v>
      </c>
      <c r="H42" s="132" t="s">
        <v>105</v>
      </c>
      <c r="I42" s="133" t="s">
        <v>105</v>
      </c>
      <c r="J42" s="177" t="s">
        <v>10</v>
      </c>
      <c r="K42" s="135" t="s">
        <v>105</v>
      </c>
    </row>
    <row r="43" spans="1:11" x14ac:dyDescent="0.25">
      <c r="A43" s="405">
        <v>1</v>
      </c>
      <c r="B43" s="414" t="s">
        <v>591</v>
      </c>
      <c r="C43" s="369">
        <v>42261</v>
      </c>
      <c r="D43" s="369">
        <v>5</v>
      </c>
      <c r="E43" s="332">
        <v>10000</v>
      </c>
      <c r="F43" s="159"/>
      <c r="G43" s="143"/>
      <c r="H43" s="161">
        <f>F43*G43</f>
        <v>0</v>
      </c>
      <c r="I43" s="162">
        <f>H43</f>
        <v>0</v>
      </c>
      <c r="J43" s="163">
        <f>D43-G43</f>
        <v>5</v>
      </c>
      <c r="K43" s="203">
        <f>E43-I43</f>
        <v>10000</v>
      </c>
    </row>
    <row r="44" spans="1:11" ht="16.5" thickBot="1" x14ac:dyDescent="0.3">
      <c r="A44" s="409"/>
      <c r="B44" s="341"/>
      <c r="C44" s="550"/>
      <c r="D44" s="342"/>
      <c r="E44" s="365"/>
      <c r="F44" s="169"/>
      <c r="G44" s="205"/>
      <c r="H44" s="170">
        <f>F44*G44</f>
        <v>0</v>
      </c>
      <c r="I44" s="171">
        <f>H44*1.25</f>
        <v>0</v>
      </c>
      <c r="J44" s="172">
        <f>D44-G44</f>
        <v>0</v>
      </c>
      <c r="K44" s="206">
        <f>E44-I44</f>
        <v>0</v>
      </c>
    </row>
    <row r="45" spans="1:11" ht="19.5" thickBot="1" x14ac:dyDescent="0.35">
      <c r="A45" s="367"/>
      <c r="B45" s="367"/>
      <c r="C45" s="346">
        <v>42261</v>
      </c>
      <c r="D45" s="490" t="s">
        <v>102</v>
      </c>
      <c r="E45" s="497">
        <f>SUM(E43:E44)</f>
        <v>10000</v>
      </c>
      <c r="H45" s="498">
        <f>SUM(H43:H44)</f>
        <v>0</v>
      </c>
      <c r="I45" s="498">
        <f>SUM(I43:I44)</f>
        <v>0</v>
      </c>
      <c r="K45" s="499">
        <f>SUM(K43:K44)</f>
        <v>10000</v>
      </c>
    </row>
    <row r="46" spans="1:11" s="286" customFormat="1" ht="19.5" thickBot="1" x14ac:dyDescent="0.35">
      <c r="A46" s="610"/>
      <c r="B46" s="610"/>
      <c r="C46" s="611"/>
      <c r="D46" s="611"/>
      <c r="E46" s="612"/>
      <c r="H46" s="613"/>
      <c r="I46" s="613"/>
      <c r="K46" s="614"/>
    </row>
    <row r="47" spans="1:11" ht="15.75" thickBot="1" x14ac:dyDescent="0.3">
      <c r="A47" s="1037" t="s">
        <v>368</v>
      </c>
      <c r="B47" s="1038"/>
      <c r="C47" s="1038"/>
      <c r="D47" s="1038"/>
      <c r="E47" s="1039"/>
      <c r="F47" s="1031" t="s">
        <v>186</v>
      </c>
      <c r="G47" s="1032"/>
      <c r="H47" s="1033"/>
      <c r="I47" s="881" t="s">
        <v>187</v>
      </c>
      <c r="J47" s="1022" t="s">
        <v>107</v>
      </c>
      <c r="K47" s="1023"/>
    </row>
    <row r="48" spans="1:11" ht="17.25" customHeight="1" x14ac:dyDescent="0.25">
      <c r="A48" s="321" t="s">
        <v>0</v>
      </c>
      <c r="B48" s="879"/>
      <c r="C48" s="879"/>
      <c r="D48" s="1040" t="s">
        <v>43</v>
      </c>
      <c r="E48" s="1043" t="s">
        <v>46</v>
      </c>
      <c r="F48" s="151" t="s">
        <v>100</v>
      </c>
      <c r="G48" s="125" t="s">
        <v>101</v>
      </c>
      <c r="H48" s="126" t="s">
        <v>102</v>
      </c>
      <c r="I48" s="127" t="s">
        <v>102</v>
      </c>
      <c r="J48" s="176" t="s">
        <v>104</v>
      </c>
      <c r="K48" s="129" t="s">
        <v>104</v>
      </c>
    </row>
    <row r="49" spans="1:11" ht="21.75" customHeight="1" thickBot="1" x14ac:dyDescent="0.3">
      <c r="A49" s="323" t="s">
        <v>1</v>
      </c>
      <c r="B49" s="635" t="s">
        <v>396</v>
      </c>
      <c r="C49" s="880" t="s">
        <v>226</v>
      </c>
      <c r="D49" s="1042"/>
      <c r="E49" s="1045"/>
      <c r="F49" s="152" t="s">
        <v>10</v>
      </c>
      <c r="G49" s="131" t="s">
        <v>10</v>
      </c>
      <c r="H49" s="132" t="s">
        <v>105</v>
      </c>
      <c r="I49" s="133" t="s">
        <v>105</v>
      </c>
      <c r="J49" s="177" t="s">
        <v>10</v>
      </c>
      <c r="K49" s="135" t="s">
        <v>105</v>
      </c>
    </row>
    <row r="50" spans="1:11" x14ac:dyDescent="0.25">
      <c r="A50" s="405">
        <v>1</v>
      </c>
      <c r="B50" s="414" t="s">
        <v>654</v>
      </c>
      <c r="C50" s="369">
        <v>42273</v>
      </c>
      <c r="D50" s="369">
        <v>1</v>
      </c>
      <c r="E50" s="332">
        <v>2000</v>
      </c>
      <c r="F50" s="159"/>
      <c r="G50" s="143"/>
      <c r="H50" s="161">
        <f>I50/1.25</f>
        <v>0</v>
      </c>
      <c r="I50" s="162"/>
      <c r="J50" s="163">
        <f>D50-G50</f>
        <v>1</v>
      </c>
      <c r="K50" s="203">
        <f>E50-I50</f>
        <v>2000</v>
      </c>
    </row>
    <row r="51" spans="1:11" ht="16.5" thickBot="1" x14ac:dyDescent="0.3">
      <c r="A51" s="409"/>
      <c r="B51" s="341"/>
      <c r="C51" s="550"/>
      <c r="D51" s="342"/>
      <c r="E51" s="365"/>
      <c r="F51" s="169"/>
      <c r="G51" s="205"/>
      <c r="H51" s="170">
        <f>F51*G51</f>
        <v>0</v>
      </c>
      <c r="I51" s="171"/>
      <c r="J51" s="172">
        <f>D51-G51</f>
        <v>0</v>
      </c>
      <c r="K51" s="206">
        <f>E51-I51</f>
        <v>0</v>
      </c>
    </row>
    <row r="52" spans="1:11" ht="19.5" thickBot="1" x14ac:dyDescent="0.35">
      <c r="A52" s="367"/>
      <c r="B52" s="367"/>
      <c r="C52" s="346">
        <v>42273</v>
      </c>
      <c r="D52" s="608" t="s">
        <v>102</v>
      </c>
      <c r="E52" s="497">
        <f>SUM(E50:E51)</f>
        <v>2000</v>
      </c>
      <c r="H52" s="498">
        <f>SUM(H50:H51)</f>
        <v>0</v>
      </c>
      <c r="I52" s="498">
        <f>SUM(I50:I51)</f>
        <v>0</v>
      </c>
      <c r="K52" s="499">
        <f>SUM(K50:K51)</f>
        <v>2000</v>
      </c>
    </row>
    <row r="54" spans="1:11" ht="15.75" thickBot="1" x14ac:dyDescent="0.3"/>
    <row r="55" spans="1:11" ht="15.75" thickBot="1" x14ac:dyDescent="0.3">
      <c r="A55" s="1037" t="s">
        <v>368</v>
      </c>
      <c r="B55" s="1038"/>
      <c r="C55" s="1038"/>
      <c r="D55" s="1038"/>
      <c r="E55" s="1039"/>
      <c r="F55" s="1031" t="s">
        <v>186</v>
      </c>
      <c r="G55" s="1032"/>
      <c r="H55" s="1033"/>
      <c r="I55" s="489" t="s">
        <v>187</v>
      </c>
      <c r="J55" s="1022" t="s">
        <v>107</v>
      </c>
      <c r="K55" s="1023"/>
    </row>
    <row r="56" spans="1:11" ht="17.25" customHeight="1" x14ac:dyDescent="0.25">
      <c r="A56" s="321" t="s">
        <v>0</v>
      </c>
      <c r="B56" s="630"/>
      <c r="C56" s="487"/>
      <c r="D56" s="1040" t="s">
        <v>43</v>
      </c>
      <c r="E56" s="1043" t="s">
        <v>46</v>
      </c>
      <c r="F56" s="151" t="s">
        <v>100</v>
      </c>
      <c r="G56" s="125" t="s">
        <v>101</v>
      </c>
      <c r="H56" s="126" t="s">
        <v>102</v>
      </c>
      <c r="I56" s="127" t="s">
        <v>102</v>
      </c>
      <c r="J56" s="176" t="s">
        <v>104</v>
      </c>
      <c r="K56" s="129" t="s">
        <v>104</v>
      </c>
    </row>
    <row r="57" spans="1:11" ht="21.75" customHeight="1" thickBot="1" x14ac:dyDescent="0.3">
      <c r="A57" s="323" t="s">
        <v>1</v>
      </c>
      <c r="B57" s="635" t="s">
        <v>396</v>
      </c>
      <c r="C57" s="488" t="s">
        <v>226</v>
      </c>
      <c r="D57" s="1042"/>
      <c r="E57" s="1045"/>
      <c r="F57" s="152" t="s">
        <v>10</v>
      </c>
      <c r="G57" s="131" t="s">
        <v>10</v>
      </c>
      <c r="H57" s="132" t="s">
        <v>105</v>
      </c>
      <c r="I57" s="133" t="s">
        <v>105</v>
      </c>
      <c r="J57" s="177" t="s">
        <v>10</v>
      </c>
      <c r="K57" s="135" t="s">
        <v>105</v>
      </c>
    </row>
    <row r="58" spans="1:11" x14ac:dyDescent="0.25">
      <c r="A58" s="405">
        <v>1</v>
      </c>
      <c r="B58" s="414" t="s">
        <v>370</v>
      </c>
      <c r="C58" s="369">
        <v>42411</v>
      </c>
      <c r="D58" s="369">
        <v>100</v>
      </c>
      <c r="E58" s="332">
        <v>8500</v>
      </c>
      <c r="F58" s="159"/>
      <c r="G58" s="143"/>
      <c r="H58" s="155">
        <f>F58*G58</f>
        <v>0</v>
      </c>
      <c r="I58" s="156"/>
      <c r="J58" s="163">
        <f>D58-G58</f>
        <v>100</v>
      </c>
      <c r="K58" s="203">
        <f>E58-I58</f>
        <v>8500</v>
      </c>
    </row>
    <row r="59" spans="1:11" ht="16.5" thickBot="1" x14ac:dyDescent="0.3">
      <c r="A59" s="965">
        <v>2</v>
      </c>
      <c r="B59" s="966" t="s">
        <v>721</v>
      </c>
      <c r="C59" s="550">
        <v>42411</v>
      </c>
      <c r="D59" s="342">
        <v>3750</v>
      </c>
      <c r="E59" s="365">
        <v>270000</v>
      </c>
      <c r="F59" s="169"/>
      <c r="G59" s="205"/>
      <c r="H59" s="170">
        <f>I59/1.05</f>
        <v>0</v>
      </c>
      <c r="I59" s="171"/>
      <c r="J59" s="208">
        <f>D59-G59</f>
        <v>3750</v>
      </c>
      <c r="K59" s="207">
        <f>E59-I59</f>
        <v>270000</v>
      </c>
    </row>
    <row r="60" spans="1:11" ht="19.5" thickBot="1" x14ac:dyDescent="0.35">
      <c r="A60" s="367"/>
      <c r="B60" s="367"/>
      <c r="C60" s="346">
        <v>42411</v>
      </c>
      <c r="D60" s="490" t="s">
        <v>102</v>
      </c>
      <c r="E60" s="497">
        <f>SUM(E58:E59)</f>
        <v>278500</v>
      </c>
      <c r="H60" s="498">
        <f>SUM(H58:H59)</f>
        <v>0</v>
      </c>
      <c r="I60" s="498">
        <f>SUM(I58:I59)</f>
        <v>0</v>
      </c>
      <c r="K60" s="499">
        <f>SUM(K58:K59)</f>
        <v>278500</v>
      </c>
    </row>
  </sheetData>
  <mergeCells count="40">
    <mergeCell ref="A26:E26"/>
    <mergeCell ref="F26:H26"/>
    <mergeCell ref="J26:K26"/>
    <mergeCell ref="D27:D28"/>
    <mergeCell ref="E27:E28"/>
    <mergeCell ref="A33:E33"/>
    <mergeCell ref="F33:H33"/>
    <mergeCell ref="J33:K33"/>
    <mergeCell ref="D34:D35"/>
    <mergeCell ref="E34:E35"/>
    <mergeCell ref="A47:E47"/>
    <mergeCell ref="F47:H47"/>
    <mergeCell ref="J47:K47"/>
    <mergeCell ref="D48:D49"/>
    <mergeCell ref="E48:E49"/>
    <mergeCell ref="A19:E19"/>
    <mergeCell ref="F19:H19"/>
    <mergeCell ref="J19:K19"/>
    <mergeCell ref="D20:D21"/>
    <mergeCell ref="E20:E21"/>
    <mergeCell ref="A10:E10"/>
    <mergeCell ref="F10:H10"/>
    <mergeCell ref="J10:K10"/>
    <mergeCell ref="D11:D12"/>
    <mergeCell ref="E11:E12"/>
    <mergeCell ref="A40:E40"/>
    <mergeCell ref="F40:H40"/>
    <mergeCell ref="J40:K40"/>
    <mergeCell ref="D41:D42"/>
    <mergeCell ref="E41:E42"/>
    <mergeCell ref="A55:E55"/>
    <mergeCell ref="F55:H55"/>
    <mergeCell ref="J55:K55"/>
    <mergeCell ref="D56:D57"/>
    <mergeCell ref="E56:E57"/>
    <mergeCell ref="A2:E2"/>
    <mergeCell ref="F2:H2"/>
    <mergeCell ref="J2:K2"/>
    <mergeCell ref="D3:D4"/>
    <mergeCell ref="E3:E4"/>
  </mergeCells>
  <phoneticPr fontId="4" type="noConversion"/>
  <pageMargins left="0.31496062992125984" right="0.11811023622047245" top="0.74803149606299213" bottom="0.74803149606299213" header="0.31496062992125984" footer="0.31496062992125984"/>
  <pageSetup paperSize="9" orientation="landscape" r:id="rId1"/>
  <headerFooter>
    <oddHeader>&amp;LOŠ"IVAN MAŽURANIĆ" SIBINJ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I7" sqref="I7"/>
    </sheetView>
  </sheetViews>
  <sheetFormatPr defaultRowHeight="15" x14ac:dyDescent="0.25"/>
  <cols>
    <col min="1" max="1" width="4.28515625" style="1" customWidth="1"/>
    <col min="2" max="2" width="27" customWidth="1"/>
    <col min="3" max="3" width="9.85546875" customWidth="1"/>
    <col min="4" max="4" width="11.42578125" customWidth="1"/>
    <col min="5" max="5" width="12.42578125" customWidth="1"/>
    <col min="6" max="6" width="8.85546875" customWidth="1"/>
    <col min="7" max="7" width="8.28515625" customWidth="1"/>
    <col min="8" max="8" width="14.28515625" customWidth="1"/>
    <col min="9" max="9" width="12.5703125" customWidth="1"/>
    <col min="10" max="10" width="9.85546875" customWidth="1"/>
    <col min="11" max="11" width="11.7109375" customWidth="1"/>
  </cols>
  <sheetData>
    <row r="1" spans="1:11" ht="15.75" thickBot="1" x14ac:dyDescent="0.3"/>
    <row r="2" spans="1:11" ht="15.75" thickBot="1" x14ac:dyDescent="0.3">
      <c r="A2" s="1076" t="s">
        <v>366</v>
      </c>
      <c r="B2" s="1077"/>
      <c r="C2" s="1077"/>
      <c r="D2" s="1077"/>
      <c r="E2" s="1078"/>
      <c r="F2" s="1079" t="s">
        <v>186</v>
      </c>
      <c r="G2" s="1080"/>
      <c r="H2" s="1081"/>
      <c r="I2" s="952" t="s">
        <v>187</v>
      </c>
      <c r="J2" s="1082" t="s">
        <v>107</v>
      </c>
      <c r="K2" s="1083"/>
    </row>
    <row r="3" spans="1:11" ht="25.5" customHeight="1" x14ac:dyDescent="0.25">
      <c r="A3" s="70" t="s">
        <v>0</v>
      </c>
      <c r="B3" s="951"/>
      <c r="C3" s="953" t="s">
        <v>2</v>
      </c>
      <c r="D3" s="1084" t="s">
        <v>43</v>
      </c>
      <c r="E3" s="1086" t="s">
        <v>103</v>
      </c>
      <c r="F3" s="3"/>
      <c r="G3" s="4" t="s">
        <v>101</v>
      </c>
      <c r="H3" s="26" t="s">
        <v>102</v>
      </c>
      <c r="I3" s="26" t="s">
        <v>102</v>
      </c>
      <c r="J3" s="6" t="s">
        <v>104</v>
      </c>
      <c r="K3" s="7" t="s">
        <v>104</v>
      </c>
    </row>
    <row r="4" spans="1:11" ht="15.75" thickBot="1" x14ac:dyDescent="0.3">
      <c r="A4" s="72" t="s">
        <v>1</v>
      </c>
      <c r="B4" s="635" t="s">
        <v>396</v>
      </c>
      <c r="C4" s="954" t="s">
        <v>226</v>
      </c>
      <c r="D4" s="1085"/>
      <c r="E4" s="1087"/>
      <c r="F4" s="10"/>
      <c r="G4" s="11" t="s">
        <v>10</v>
      </c>
      <c r="H4" s="27" t="s">
        <v>105</v>
      </c>
      <c r="I4" s="27" t="s">
        <v>105</v>
      </c>
      <c r="J4" s="12" t="s">
        <v>10</v>
      </c>
      <c r="K4" s="13" t="s">
        <v>105</v>
      </c>
    </row>
    <row r="5" spans="1:11" x14ac:dyDescent="0.25">
      <c r="A5" s="492">
        <v>1</v>
      </c>
      <c r="B5" s="74" t="s">
        <v>677</v>
      </c>
      <c r="C5" s="604">
        <v>32132</v>
      </c>
      <c r="D5" s="115">
        <v>0</v>
      </c>
      <c r="E5" s="76">
        <v>0</v>
      </c>
      <c r="F5" s="17"/>
      <c r="G5" s="82"/>
      <c r="H5" s="9">
        <f>I5/1.25</f>
        <v>0</v>
      </c>
      <c r="I5" s="84"/>
      <c r="J5" s="692">
        <f>D5-G5</f>
        <v>0</v>
      </c>
      <c r="K5" s="779">
        <f>E5-I5</f>
        <v>0</v>
      </c>
    </row>
    <row r="6" spans="1:11" x14ac:dyDescent="0.25">
      <c r="A6" s="492">
        <v>2</v>
      </c>
      <c r="B6" s="74" t="s">
        <v>759</v>
      </c>
      <c r="C6" s="604">
        <v>42221</v>
      </c>
      <c r="D6" s="115">
        <v>0</v>
      </c>
      <c r="E6" s="77">
        <v>0</v>
      </c>
      <c r="F6" s="8"/>
      <c r="G6" s="79">
        <v>3</v>
      </c>
      <c r="H6" s="9">
        <f>I6/1.25</f>
        <v>10413.4</v>
      </c>
      <c r="I6" s="84">
        <v>13016.75</v>
      </c>
      <c r="J6" s="1008">
        <f>D6-G6</f>
        <v>-3</v>
      </c>
      <c r="K6" s="1002">
        <f>E6-I6</f>
        <v>-13016.75</v>
      </c>
    </row>
    <row r="7" spans="1:11" x14ac:dyDescent="0.25">
      <c r="A7" s="492">
        <v>3</v>
      </c>
      <c r="B7" s="74"/>
      <c r="C7" s="604"/>
      <c r="D7" s="115"/>
      <c r="E7" s="77"/>
      <c r="F7" s="8"/>
      <c r="G7" s="79"/>
      <c r="H7" s="9">
        <f>I7/1.25</f>
        <v>0</v>
      </c>
      <c r="I7" s="84"/>
      <c r="J7" s="692">
        <f>D7-G7</f>
        <v>0</v>
      </c>
      <c r="K7" s="779">
        <f>E7-I7</f>
        <v>0</v>
      </c>
    </row>
    <row r="8" spans="1:11" x14ac:dyDescent="0.25">
      <c r="A8" s="492">
        <v>4</v>
      </c>
      <c r="B8" s="74"/>
      <c r="C8" s="604"/>
      <c r="D8" s="115"/>
      <c r="E8" s="77"/>
      <c r="F8" s="8"/>
      <c r="G8" s="79"/>
      <c r="H8" s="9">
        <f>I8/1.25</f>
        <v>0</v>
      </c>
      <c r="I8" s="84"/>
      <c r="J8" s="692">
        <f>D8-G8</f>
        <v>0</v>
      </c>
      <c r="K8" s="779">
        <f>E8-I8</f>
        <v>0</v>
      </c>
    </row>
    <row r="9" spans="1:11" ht="16.5" thickBot="1" x14ac:dyDescent="0.3">
      <c r="A9" s="493"/>
      <c r="B9" s="110"/>
      <c r="C9" s="599"/>
      <c r="D9" s="112"/>
      <c r="E9" s="780"/>
      <c r="F9" s="5"/>
      <c r="G9" s="781"/>
      <c r="H9" s="58">
        <f>I9/1.25</f>
        <v>0</v>
      </c>
      <c r="I9" s="87"/>
      <c r="J9" s="44">
        <f>D9-G9</f>
        <v>0</v>
      </c>
      <c r="K9" s="845">
        <f>E9-I9</f>
        <v>0</v>
      </c>
    </row>
    <row r="10" spans="1:11" ht="16.5" thickBot="1" x14ac:dyDescent="0.3">
      <c r="A10" s="454"/>
      <c r="B10" s="455"/>
      <c r="C10" s="456"/>
      <c r="D10" s="457" t="s">
        <v>102</v>
      </c>
      <c r="E10" s="491">
        <f>SUM(E5:E9)</f>
        <v>0</v>
      </c>
      <c r="H10" s="19">
        <f>SUM(H5:H9)</f>
        <v>10413.4</v>
      </c>
      <c r="I10" s="19">
        <f>SUM(I5:I9)</f>
        <v>13016.75</v>
      </c>
      <c r="K10" s="18">
        <f>SUM(K5:K9)</f>
        <v>-13016.75</v>
      </c>
    </row>
  </sheetData>
  <mergeCells count="5">
    <mergeCell ref="A2:E2"/>
    <mergeCell ref="F2:H2"/>
    <mergeCell ref="J2:K2"/>
    <mergeCell ref="D3:D4"/>
    <mergeCell ref="E3:E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workbookViewId="0">
      <selection activeCell="F1" sqref="F1"/>
    </sheetView>
  </sheetViews>
  <sheetFormatPr defaultRowHeight="15" x14ac:dyDescent="0.25"/>
  <cols>
    <col min="1" max="1" width="4.42578125" style="122" customWidth="1"/>
    <col min="2" max="2" width="39.140625" style="121" customWidth="1"/>
    <col min="3" max="3" width="8" style="121" customWidth="1"/>
    <col min="4" max="4" width="11.7109375" style="121" customWidth="1"/>
    <col min="5" max="6" width="12.7109375" style="121" customWidth="1"/>
    <col min="7" max="16384" width="9.140625" style="121"/>
  </cols>
  <sheetData>
    <row r="1" spans="1:7" x14ac:dyDescent="0.25">
      <c r="A1" s="1" t="s">
        <v>391</v>
      </c>
      <c r="G1" s="774" t="s">
        <v>499</v>
      </c>
    </row>
    <row r="2" spans="1:7" x14ac:dyDescent="0.25">
      <c r="A2" s="1" t="s">
        <v>490</v>
      </c>
    </row>
    <row r="3" spans="1:7" x14ac:dyDescent="0.25">
      <c r="A3" s="1" t="s">
        <v>491</v>
      </c>
    </row>
    <row r="4" spans="1:7" ht="15.75" thickBot="1" x14ac:dyDescent="0.3">
      <c r="A4" s="1120" t="s">
        <v>506</v>
      </c>
      <c r="B4" s="1120"/>
      <c r="C4" s="1120"/>
      <c r="D4" s="1120"/>
      <c r="E4" s="1120"/>
      <c r="F4" s="1120"/>
    </row>
    <row r="5" spans="1:7" s="150" customFormat="1" ht="19.5" customHeight="1" thickBot="1" x14ac:dyDescent="0.3">
      <c r="A5" s="1028" t="s">
        <v>109</v>
      </c>
      <c r="B5" s="1029"/>
      <c r="C5" s="1029"/>
      <c r="D5" s="1029"/>
      <c r="E5" s="1029"/>
      <c r="F5" s="1121"/>
    </row>
    <row r="6" spans="1:7" ht="17.25" customHeight="1" x14ac:dyDescent="0.25">
      <c r="A6" s="321" t="s">
        <v>0</v>
      </c>
      <c r="B6" s="713"/>
      <c r="C6" s="713" t="s">
        <v>2</v>
      </c>
      <c r="D6" s="1026" t="s">
        <v>43</v>
      </c>
      <c r="E6" s="1108" t="s">
        <v>488</v>
      </c>
      <c r="F6" s="1108" t="s">
        <v>489</v>
      </c>
    </row>
    <row r="7" spans="1:7" ht="21.75" customHeight="1" thickBot="1" x14ac:dyDescent="0.3">
      <c r="A7" s="323" t="s">
        <v>1</v>
      </c>
      <c r="B7" s="635" t="s">
        <v>396</v>
      </c>
      <c r="C7" s="714" t="s">
        <v>3</v>
      </c>
      <c r="D7" s="1027"/>
      <c r="E7" s="1109"/>
      <c r="F7" s="1109"/>
    </row>
    <row r="8" spans="1:7" ht="15" customHeight="1" x14ac:dyDescent="0.25">
      <c r="A8" s="325">
        <v>1</v>
      </c>
      <c r="B8" s="326" t="s">
        <v>22</v>
      </c>
      <c r="C8" s="327" t="s">
        <v>10</v>
      </c>
      <c r="D8" s="629">
        <v>40</v>
      </c>
      <c r="E8" s="328">
        <f>F8/1.25</f>
        <v>515.20000000000005</v>
      </c>
      <c r="F8" s="328">
        <v>644</v>
      </c>
    </row>
    <row r="9" spans="1:7" ht="15" customHeight="1" x14ac:dyDescent="0.25">
      <c r="A9" s="329">
        <v>2</v>
      </c>
      <c r="B9" s="330" t="s">
        <v>23</v>
      </c>
      <c r="C9" s="331" t="s">
        <v>10</v>
      </c>
      <c r="D9" s="628">
        <v>10</v>
      </c>
      <c r="E9" s="332">
        <f>F9/1.25</f>
        <v>132</v>
      </c>
      <c r="F9" s="332">
        <v>165</v>
      </c>
    </row>
    <row r="10" spans="1:7" ht="15" customHeight="1" x14ac:dyDescent="0.25">
      <c r="A10" s="333">
        <v>3</v>
      </c>
      <c r="B10" s="330" t="s">
        <v>19</v>
      </c>
      <c r="C10" s="331" t="s">
        <v>10</v>
      </c>
      <c r="D10" s="628">
        <v>20</v>
      </c>
      <c r="E10" s="332">
        <f t="shared" ref="E10:E46" si="0">F10/1.25</f>
        <v>32</v>
      </c>
      <c r="F10" s="332">
        <v>40</v>
      </c>
    </row>
    <row r="11" spans="1:7" ht="15" customHeight="1" x14ac:dyDescent="0.25">
      <c r="A11" s="329">
        <v>4</v>
      </c>
      <c r="B11" s="330" t="s">
        <v>130</v>
      </c>
      <c r="C11" s="338" t="s">
        <v>10</v>
      </c>
      <c r="D11" s="338">
        <v>300</v>
      </c>
      <c r="E11" s="332">
        <f t="shared" si="0"/>
        <v>96</v>
      </c>
      <c r="F11" s="360">
        <v>120</v>
      </c>
    </row>
    <row r="12" spans="1:7" ht="15" customHeight="1" x14ac:dyDescent="0.25">
      <c r="A12" s="333">
        <v>5</v>
      </c>
      <c r="B12" s="330" t="s">
        <v>401</v>
      </c>
      <c r="C12" s="331" t="s">
        <v>10</v>
      </c>
      <c r="D12" s="694">
        <v>500</v>
      </c>
      <c r="E12" s="332">
        <f t="shared" si="0"/>
        <v>72</v>
      </c>
      <c r="F12" s="718">
        <v>90</v>
      </c>
    </row>
    <row r="13" spans="1:7" ht="15" customHeight="1" x14ac:dyDescent="0.25">
      <c r="A13" s="329">
        <v>6</v>
      </c>
      <c r="B13" s="337" t="s">
        <v>169</v>
      </c>
      <c r="C13" s="338" t="s">
        <v>10</v>
      </c>
      <c r="D13" s="338">
        <v>200</v>
      </c>
      <c r="E13" s="332">
        <f t="shared" si="0"/>
        <v>28</v>
      </c>
      <c r="F13" s="360">
        <v>35</v>
      </c>
    </row>
    <row r="14" spans="1:7" ht="15" customHeight="1" x14ac:dyDescent="0.25">
      <c r="A14" s="333">
        <v>7</v>
      </c>
      <c r="B14" s="330" t="s">
        <v>24</v>
      </c>
      <c r="C14" s="331" t="s">
        <v>10</v>
      </c>
      <c r="D14" s="628">
        <v>1500</v>
      </c>
      <c r="E14" s="332">
        <f t="shared" si="0"/>
        <v>40</v>
      </c>
      <c r="F14" s="332">
        <v>50</v>
      </c>
    </row>
    <row r="15" spans="1:7" ht="15" customHeight="1" x14ac:dyDescent="0.25">
      <c r="A15" s="329">
        <v>8</v>
      </c>
      <c r="B15" s="330" t="s">
        <v>27</v>
      </c>
      <c r="C15" s="331" t="s">
        <v>20</v>
      </c>
      <c r="D15" s="628">
        <v>5</v>
      </c>
      <c r="E15" s="332">
        <f t="shared" si="0"/>
        <v>24</v>
      </c>
      <c r="F15" s="332">
        <v>30</v>
      </c>
    </row>
    <row r="16" spans="1:7" ht="15" customHeight="1" x14ac:dyDescent="0.25">
      <c r="A16" s="333">
        <v>9</v>
      </c>
      <c r="B16" s="330" t="s">
        <v>47</v>
      </c>
      <c r="C16" s="331" t="s">
        <v>20</v>
      </c>
      <c r="D16" s="331">
        <v>3</v>
      </c>
      <c r="E16" s="332">
        <f t="shared" si="0"/>
        <v>12</v>
      </c>
      <c r="F16" s="332">
        <v>15</v>
      </c>
    </row>
    <row r="17" spans="1:6" ht="15" customHeight="1" x14ac:dyDescent="0.25">
      <c r="A17" s="329">
        <v>10</v>
      </c>
      <c r="B17" s="330" t="s">
        <v>28</v>
      </c>
      <c r="C17" s="331" t="s">
        <v>20</v>
      </c>
      <c r="D17" s="331">
        <v>1</v>
      </c>
      <c r="E17" s="332">
        <f t="shared" si="0"/>
        <v>12</v>
      </c>
      <c r="F17" s="332">
        <v>15</v>
      </c>
    </row>
    <row r="18" spans="1:6" ht="15" customHeight="1" x14ac:dyDescent="0.25">
      <c r="A18" s="333">
        <v>11</v>
      </c>
      <c r="B18" s="330" t="s">
        <v>29</v>
      </c>
      <c r="C18" s="331" t="s">
        <v>20</v>
      </c>
      <c r="D18" s="331">
        <v>3</v>
      </c>
      <c r="E18" s="332">
        <f t="shared" si="0"/>
        <v>117.6</v>
      </c>
      <c r="F18" s="332">
        <v>147</v>
      </c>
    </row>
    <row r="19" spans="1:6" ht="15" customHeight="1" x14ac:dyDescent="0.25">
      <c r="A19" s="329">
        <v>12</v>
      </c>
      <c r="B19" s="330" t="s">
        <v>42</v>
      </c>
      <c r="C19" s="331" t="s">
        <v>10</v>
      </c>
      <c r="D19" s="331">
        <v>50</v>
      </c>
      <c r="E19" s="332">
        <f t="shared" si="0"/>
        <v>24</v>
      </c>
      <c r="F19" s="332">
        <v>30</v>
      </c>
    </row>
    <row r="20" spans="1:6" ht="15" customHeight="1" x14ac:dyDescent="0.25">
      <c r="A20" s="333">
        <v>13</v>
      </c>
      <c r="B20" s="337" t="s">
        <v>465</v>
      </c>
      <c r="C20" s="338" t="s">
        <v>10</v>
      </c>
      <c r="D20" s="338">
        <v>200</v>
      </c>
      <c r="E20" s="332">
        <f t="shared" si="0"/>
        <v>16</v>
      </c>
      <c r="F20" s="360">
        <v>20</v>
      </c>
    </row>
    <row r="21" spans="1:6" ht="15" customHeight="1" x14ac:dyDescent="0.25">
      <c r="A21" s="329">
        <v>14</v>
      </c>
      <c r="B21" s="337" t="s">
        <v>442</v>
      </c>
      <c r="C21" s="338" t="s">
        <v>10</v>
      </c>
      <c r="D21" s="338">
        <v>150</v>
      </c>
      <c r="E21" s="332">
        <f t="shared" si="0"/>
        <v>44</v>
      </c>
      <c r="F21" s="360">
        <v>55</v>
      </c>
    </row>
    <row r="22" spans="1:6" ht="15" customHeight="1" x14ac:dyDescent="0.25">
      <c r="A22" s="333">
        <v>15</v>
      </c>
      <c r="B22" s="330" t="s">
        <v>441</v>
      </c>
      <c r="C22" s="331" t="s">
        <v>10</v>
      </c>
      <c r="D22" s="331">
        <v>10</v>
      </c>
      <c r="E22" s="332">
        <f t="shared" si="0"/>
        <v>16</v>
      </c>
      <c r="F22" s="332">
        <v>20</v>
      </c>
    </row>
    <row r="23" spans="1:6" ht="15" customHeight="1" x14ac:dyDescent="0.25">
      <c r="A23" s="329">
        <v>16</v>
      </c>
      <c r="B23" s="330" t="s">
        <v>35</v>
      </c>
      <c r="C23" s="331" t="s">
        <v>10</v>
      </c>
      <c r="D23" s="331">
        <v>4</v>
      </c>
      <c r="E23" s="332">
        <f t="shared" si="0"/>
        <v>4</v>
      </c>
      <c r="F23" s="332">
        <v>5</v>
      </c>
    </row>
    <row r="24" spans="1:6" ht="15" customHeight="1" x14ac:dyDescent="0.25">
      <c r="A24" s="333">
        <v>17</v>
      </c>
      <c r="B24" s="330" t="s">
        <v>36</v>
      </c>
      <c r="C24" s="331" t="s">
        <v>10</v>
      </c>
      <c r="D24" s="331">
        <v>8</v>
      </c>
      <c r="E24" s="332">
        <f t="shared" si="0"/>
        <v>8</v>
      </c>
      <c r="F24" s="332">
        <v>10</v>
      </c>
    </row>
    <row r="25" spans="1:6" ht="15" customHeight="1" x14ac:dyDescent="0.25">
      <c r="A25" s="329">
        <v>18</v>
      </c>
      <c r="B25" s="330" t="s">
        <v>37</v>
      </c>
      <c r="C25" s="331" t="s">
        <v>10</v>
      </c>
      <c r="D25" s="331">
        <v>2</v>
      </c>
      <c r="E25" s="332">
        <f t="shared" si="0"/>
        <v>4</v>
      </c>
      <c r="F25" s="332">
        <v>5</v>
      </c>
    </row>
    <row r="26" spans="1:6" ht="15" customHeight="1" x14ac:dyDescent="0.25">
      <c r="A26" s="333">
        <v>19</v>
      </c>
      <c r="B26" s="330" t="s">
        <v>108</v>
      </c>
      <c r="C26" s="331" t="s">
        <v>10</v>
      </c>
      <c r="D26" s="331">
        <v>5</v>
      </c>
      <c r="E26" s="332">
        <f t="shared" si="0"/>
        <v>8</v>
      </c>
      <c r="F26" s="332">
        <v>10</v>
      </c>
    </row>
    <row r="27" spans="1:6" ht="15" customHeight="1" x14ac:dyDescent="0.25">
      <c r="A27" s="329">
        <v>20</v>
      </c>
      <c r="B27" s="330" t="s">
        <v>38</v>
      </c>
      <c r="C27" s="331" t="s">
        <v>10</v>
      </c>
      <c r="D27" s="331">
        <v>20</v>
      </c>
      <c r="E27" s="332">
        <f t="shared" si="0"/>
        <v>20</v>
      </c>
      <c r="F27" s="332">
        <v>25</v>
      </c>
    </row>
    <row r="28" spans="1:6" ht="15" customHeight="1" x14ac:dyDescent="0.25">
      <c r="A28" s="333">
        <v>21</v>
      </c>
      <c r="B28" s="337" t="s">
        <v>134</v>
      </c>
      <c r="C28" s="338" t="s">
        <v>10</v>
      </c>
      <c r="D28" s="338">
        <v>50</v>
      </c>
      <c r="E28" s="332">
        <f t="shared" si="0"/>
        <v>44</v>
      </c>
      <c r="F28" s="360">
        <v>55</v>
      </c>
    </row>
    <row r="29" spans="1:6" ht="15" customHeight="1" x14ac:dyDescent="0.25">
      <c r="A29" s="329">
        <v>22</v>
      </c>
      <c r="B29" s="337" t="s">
        <v>468</v>
      </c>
      <c r="C29" s="338" t="s">
        <v>10</v>
      </c>
      <c r="D29" s="338">
        <v>3</v>
      </c>
      <c r="E29" s="332">
        <f t="shared" si="0"/>
        <v>16</v>
      </c>
      <c r="F29" s="360">
        <v>20</v>
      </c>
    </row>
    <row r="30" spans="1:6" ht="15" customHeight="1" x14ac:dyDescent="0.25">
      <c r="A30" s="333">
        <v>23</v>
      </c>
      <c r="B30" s="330" t="s">
        <v>39</v>
      </c>
      <c r="C30" s="331" t="s">
        <v>10</v>
      </c>
      <c r="D30" s="694">
        <v>15</v>
      </c>
      <c r="E30" s="332">
        <f t="shared" si="0"/>
        <v>32</v>
      </c>
      <c r="F30" s="718">
        <v>40</v>
      </c>
    </row>
    <row r="31" spans="1:6" ht="15" customHeight="1" x14ac:dyDescent="0.25">
      <c r="A31" s="329">
        <v>24</v>
      </c>
      <c r="B31" s="330" t="s">
        <v>40</v>
      </c>
      <c r="C31" s="331" t="s">
        <v>10</v>
      </c>
      <c r="D31" s="331">
        <v>5</v>
      </c>
      <c r="E31" s="332">
        <f t="shared" si="0"/>
        <v>24</v>
      </c>
      <c r="F31" s="332">
        <v>30</v>
      </c>
    </row>
    <row r="32" spans="1:6" ht="15" customHeight="1" x14ac:dyDescent="0.25">
      <c r="A32" s="333">
        <v>25</v>
      </c>
      <c r="B32" s="337" t="s">
        <v>464</v>
      </c>
      <c r="C32" s="338" t="s">
        <v>10</v>
      </c>
      <c r="D32" s="338">
        <v>20</v>
      </c>
      <c r="E32" s="332">
        <f t="shared" si="0"/>
        <v>152</v>
      </c>
      <c r="F32" s="360">
        <v>190</v>
      </c>
    </row>
    <row r="33" spans="1:6" ht="15" customHeight="1" x14ac:dyDescent="0.25">
      <c r="A33" s="329">
        <v>26</v>
      </c>
      <c r="B33" s="337" t="s">
        <v>463</v>
      </c>
      <c r="C33" s="338" t="s">
        <v>10</v>
      </c>
      <c r="D33" s="338">
        <v>20</v>
      </c>
      <c r="E33" s="332">
        <f t="shared" si="0"/>
        <v>32</v>
      </c>
      <c r="F33" s="360">
        <v>40</v>
      </c>
    </row>
    <row r="34" spans="1:6" ht="15" customHeight="1" x14ac:dyDescent="0.25">
      <c r="A34" s="333">
        <v>27</v>
      </c>
      <c r="B34" s="337" t="s">
        <v>142</v>
      </c>
      <c r="C34" s="338" t="s">
        <v>10</v>
      </c>
      <c r="D34" s="338">
        <v>30</v>
      </c>
      <c r="E34" s="332">
        <f t="shared" si="0"/>
        <v>80</v>
      </c>
      <c r="F34" s="360">
        <v>100</v>
      </c>
    </row>
    <row r="35" spans="1:6" ht="15" customHeight="1" x14ac:dyDescent="0.25">
      <c r="A35" s="329">
        <v>28</v>
      </c>
      <c r="B35" s="330" t="s">
        <v>32</v>
      </c>
      <c r="C35" s="331" t="s">
        <v>10</v>
      </c>
      <c r="D35" s="331">
        <v>10</v>
      </c>
      <c r="E35" s="332">
        <f t="shared" si="0"/>
        <v>24</v>
      </c>
      <c r="F35" s="332">
        <v>30</v>
      </c>
    </row>
    <row r="36" spans="1:6" ht="15" customHeight="1" x14ac:dyDescent="0.25">
      <c r="A36" s="333">
        <v>29</v>
      </c>
      <c r="B36" s="330" t="s">
        <v>33</v>
      </c>
      <c r="C36" s="331" t="s">
        <v>10</v>
      </c>
      <c r="D36" s="331">
        <v>15</v>
      </c>
      <c r="E36" s="332">
        <f t="shared" si="0"/>
        <v>60</v>
      </c>
      <c r="F36" s="332">
        <v>75</v>
      </c>
    </row>
    <row r="37" spans="1:6" ht="15" customHeight="1" x14ac:dyDescent="0.25">
      <c r="A37" s="329">
        <v>30</v>
      </c>
      <c r="B37" s="330" t="s">
        <v>41</v>
      </c>
      <c r="C37" s="331" t="s">
        <v>10</v>
      </c>
      <c r="D37" s="331">
        <v>40</v>
      </c>
      <c r="E37" s="332">
        <f t="shared" si="0"/>
        <v>148</v>
      </c>
      <c r="F37" s="332">
        <v>185</v>
      </c>
    </row>
    <row r="38" spans="1:6" ht="15" customHeight="1" x14ac:dyDescent="0.25">
      <c r="A38" s="333">
        <v>31</v>
      </c>
      <c r="B38" s="337" t="s">
        <v>460</v>
      </c>
      <c r="C38" s="338" t="s">
        <v>10</v>
      </c>
      <c r="D38" s="338">
        <v>1</v>
      </c>
      <c r="E38" s="332">
        <f t="shared" si="0"/>
        <v>56</v>
      </c>
      <c r="F38" s="360">
        <v>70</v>
      </c>
    </row>
    <row r="39" spans="1:6" ht="15" customHeight="1" x14ac:dyDescent="0.25">
      <c r="A39" s="329">
        <v>32</v>
      </c>
      <c r="B39" s="330" t="s">
        <v>170</v>
      </c>
      <c r="C39" s="331" t="s">
        <v>10</v>
      </c>
      <c r="D39" s="694">
        <v>25</v>
      </c>
      <c r="E39" s="332">
        <f t="shared" si="0"/>
        <v>96</v>
      </c>
      <c r="F39" s="718">
        <v>120</v>
      </c>
    </row>
    <row r="40" spans="1:6" ht="15" customHeight="1" x14ac:dyDescent="0.25">
      <c r="A40" s="333">
        <v>33</v>
      </c>
      <c r="B40" s="330" t="s">
        <v>30</v>
      </c>
      <c r="C40" s="331" t="s">
        <v>10</v>
      </c>
      <c r="D40" s="694">
        <v>1</v>
      </c>
      <c r="E40" s="332">
        <f t="shared" si="0"/>
        <v>64</v>
      </c>
      <c r="F40" s="718">
        <v>80</v>
      </c>
    </row>
    <row r="41" spans="1:6" ht="15" customHeight="1" x14ac:dyDescent="0.25">
      <c r="A41" s="329">
        <v>34</v>
      </c>
      <c r="B41" s="337" t="s">
        <v>412</v>
      </c>
      <c r="C41" s="338" t="s">
        <v>10</v>
      </c>
      <c r="D41" s="719">
        <v>1</v>
      </c>
      <c r="E41" s="332">
        <f t="shared" si="0"/>
        <v>48</v>
      </c>
      <c r="F41" s="741">
        <v>60</v>
      </c>
    </row>
    <row r="42" spans="1:6" ht="15" customHeight="1" x14ac:dyDescent="0.25">
      <c r="A42" s="333">
        <v>35</v>
      </c>
      <c r="B42" s="337" t="s">
        <v>413</v>
      </c>
      <c r="C42" s="338" t="s">
        <v>10</v>
      </c>
      <c r="D42" s="719">
        <v>1</v>
      </c>
      <c r="E42" s="332">
        <f t="shared" si="0"/>
        <v>32</v>
      </c>
      <c r="F42" s="741">
        <v>40</v>
      </c>
    </row>
    <row r="43" spans="1:6" ht="15" customHeight="1" x14ac:dyDescent="0.25">
      <c r="A43" s="329">
        <v>36</v>
      </c>
      <c r="B43" s="330" t="s">
        <v>17</v>
      </c>
      <c r="C43" s="331" t="s">
        <v>10</v>
      </c>
      <c r="D43" s="694">
        <v>50</v>
      </c>
      <c r="E43" s="332">
        <f t="shared" si="0"/>
        <v>152</v>
      </c>
      <c r="F43" s="718">
        <v>190</v>
      </c>
    </row>
    <row r="44" spans="1:6" ht="24" customHeight="1" x14ac:dyDescent="0.25">
      <c r="A44" s="333">
        <v>37</v>
      </c>
      <c r="B44" s="330" t="s">
        <v>21</v>
      </c>
      <c r="C44" s="331" t="s">
        <v>10</v>
      </c>
      <c r="D44" s="694">
        <v>10</v>
      </c>
      <c r="E44" s="332">
        <f t="shared" si="0"/>
        <v>100</v>
      </c>
      <c r="F44" s="718">
        <v>125</v>
      </c>
    </row>
    <row r="45" spans="1:6" ht="15" customHeight="1" x14ac:dyDescent="0.25">
      <c r="A45" s="329">
        <v>38</v>
      </c>
      <c r="B45" s="334" t="s">
        <v>97</v>
      </c>
      <c r="C45" s="331" t="s">
        <v>53</v>
      </c>
      <c r="D45" s="335">
        <v>20</v>
      </c>
      <c r="E45" s="332">
        <f t="shared" si="0"/>
        <v>280</v>
      </c>
      <c r="F45" s="332">
        <v>350</v>
      </c>
    </row>
    <row r="46" spans="1:6" ht="15" customHeight="1" x14ac:dyDescent="0.25">
      <c r="A46" s="333">
        <v>39</v>
      </c>
      <c r="B46" s="334" t="s">
        <v>96</v>
      </c>
      <c r="C46" s="331" t="s">
        <v>53</v>
      </c>
      <c r="D46" s="335">
        <v>20</v>
      </c>
      <c r="E46" s="332">
        <f t="shared" si="0"/>
        <v>160</v>
      </c>
      <c r="F46" s="332">
        <v>200</v>
      </c>
    </row>
    <row r="47" spans="1:6" ht="15" customHeight="1" thickBot="1" x14ac:dyDescent="0.3">
      <c r="A47" s="532">
        <v>40</v>
      </c>
      <c r="B47" s="362" t="s">
        <v>95</v>
      </c>
      <c r="C47" s="342" t="s">
        <v>53</v>
      </c>
      <c r="D47" s="758">
        <v>20</v>
      </c>
      <c r="E47" s="365">
        <f>F47/1.25</f>
        <v>80</v>
      </c>
      <c r="F47" s="365">
        <v>100</v>
      </c>
    </row>
    <row r="48" spans="1:6" s="175" customFormat="1" ht="21.75" customHeight="1" thickBot="1" x14ac:dyDescent="0.3">
      <c r="A48" s="344"/>
      <c r="B48" s="345"/>
      <c r="C48" s="346"/>
      <c r="D48" s="608" t="s">
        <v>102</v>
      </c>
      <c r="E48" s="348">
        <f>SUM(E8:E47)</f>
        <v>2904.8</v>
      </c>
      <c r="F48" s="348">
        <f>SUM(F8:F47)</f>
        <v>3631</v>
      </c>
    </row>
    <row r="50" spans="1:7" ht="15.75" thickBot="1" x14ac:dyDescent="0.3"/>
    <row r="51" spans="1:7" ht="15.75" thickBot="1" x14ac:dyDescent="0.3">
      <c r="A51" s="1028" t="s">
        <v>205</v>
      </c>
      <c r="B51" s="1029"/>
      <c r="C51" s="1029"/>
      <c r="D51" s="1029"/>
      <c r="E51" s="1029"/>
      <c r="F51" s="1121"/>
      <c r="G51" s="774" t="s">
        <v>500</v>
      </c>
    </row>
    <row r="52" spans="1:7" x14ac:dyDescent="0.25">
      <c r="A52" s="321" t="s">
        <v>0</v>
      </c>
      <c r="B52" s="713"/>
      <c r="C52" s="713" t="s">
        <v>2</v>
      </c>
      <c r="D52" s="1026" t="s">
        <v>43</v>
      </c>
      <c r="E52" s="1108" t="s">
        <v>488</v>
      </c>
      <c r="F52" s="1108" t="s">
        <v>489</v>
      </c>
    </row>
    <row r="53" spans="1:7" ht="15.75" thickBot="1" x14ac:dyDescent="0.3">
      <c r="A53" s="323" t="s">
        <v>1</v>
      </c>
      <c r="B53" s="635" t="s">
        <v>396</v>
      </c>
      <c r="C53" s="714" t="s">
        <v>3</v>
      </c>
      <c r="D53" s="1027"/>
      <c r="E53" s="1109"/>
      <c r="F53" s="1109"/>
    </row>
    <row r="54" spans="1:7" ht="25.5" x14ac:dyDescent="0.25">
      <c r="A54" s="759">
        <v>1</v>
      </c>
      <c r="B54" s="326" t="s">
        <v>5</v>
      </c>
      <c r="C54" s="757" t="s">
        <v>6</v>
      </c>
      <c r="D54" s="327">
        <v>260</v>
      </c>
      <c r="E54" s="328">
        <f>F54/1.25</f>
        <v>6376</v>
      </c>
      <c r="F54" s="328">
        <v>7970</v>
      </c>
    </row>
    <row r="55" spans="1:7" ht="25.5" x14ac:dyDescent="0.25">
      <c r="A55" s="354">
        <v>2</v>
      </c>
      <c r="B55" s="330" t="s">
        <v>8</v>
      </c>
      <c r="C55" s="355" t="s">
        <v>6</v>
      </c>
      <c r="D55" s="331">
        <v>1</v>
      </c>
      <c r="E55" s="332">
        <f>F55/1.25</f>
        <v>56</v>
      </c>
      <c r="F55" s="332">
        <v>70</v>
      </c>
    </row>
    <row r="56" spans="1:7" ht="38.25" x14ac:dyDescent="0.25">
      <c r="A56" s="354">
        <v>3</v>
      </c>
      <c r="B56" s="330" t="s">
        <v>26</v>
      </c>
      <c r="C56" s="355" t="s">
        <v>6</v>
      </c>
      <c r="D56" s="331">
        <v>4</v>
      </c>
      <c r="E56" s="332">
        <f>F56/1.25</f>
        <v>136</v>
      </c>
      <c r="F56" s="332">
        <v>170</v>
      </c>
    </row>
    <row r="57" spans="1:7" ht="26.25" thickBot="1" x14ac:dyDescent="0.3">
      <c r="A57" s="361">
        <v>4</v>
      </c>
      <c r="B57" s="760" t="s">
        <v>434</v>
      </c>
      <c r="C57" s="363" t="s">
        <v>6</v>
      </c>
      <c r="D57" s="364">
        <v>1</v>
      </c>
      <c r="E57" s="365">
        <f>F57/1.25</f>
        <v>64</v>
      </c>
      <c r="F57" s="365">
        <v>80</v>
      </c>
    </row>
    <row r="58" spans="1:7" ht="16.5" thickBot="1" x14ac:dyDescent="0.3">
      <c r="A58" s="366"/>
      <c r="B58" s="367"/>
      <c r="C58" s="346"/>
      <c r="D58" s="608" t="s">
        <v>102</v>
      </c>
      <c r="E58" s="348">
        <f>SUM(E54:E57)</f>
        <v>6632</v>
      </c>
      <c r="F58" s="348">
        <f>SUM(F54:F57)</f>
        <v>8290</v>
      </c>
    </row>
    <row r="60" spans="1:7" ht="15.75" thickBot="1" x14ac:dyDescent="0.3"/>
    <row r="61" spans="1:7" ht="15.75" thickBot="1" x14ac:dyDescent="0.3">
      <c r="A61" s="1034" t="s">
        <v>206</v>
      </c>
      <c r="B61" s="1035"/>
      <c r="C61" s="1035"/>
      <c r="D61" s="1035"/>
      <c r="E61" s="1035"/>
      <c r="F61" s="1117"/>
    </row>
    <row r="62" spans="1:7" ht="25.5" customHeight="1" x14ac:dyDescent="0.25">
      <c r="A62" s="321" t="s">
        <v>0</v>
      </c>
      <c r="B62" s="713"/>
      <c r="C62" s="713" t="s">
        <v>2</v>
      </c>
      <c r="D62" s="1026" t="s">
        <v>43</v>
      </c>
      <c r="E62" s="1108" t="s">
        <v>488</v>
      </c>
      <c r="F62" s="1108" t="s">
        <v>489</v>
      </c>
    </row>
    <row r="63" spans="1:7" ht="15.75" thickBot="1" x14ac:dyDescent="0.3">
      <c r="A63" s="323" t="s">
        <v>1</v>
      </c>
      <c r="B63" s="635" t="s">
        <v>396</v>
      </c>
      <c r="C63" s="714" t="s">
        <v>3</v>
      </c>
      <c r="D63" s="1027"/>
      <c r="E63" s="1109"/>
      <c r="F63" s="1109"/>
    </row>
    <row r="64" spans="1:7" x14ac:dyDescent="0.25">
      <c r="A64" s="759">
        <v>1</v>
      </c>
      <c r="B64" s="657" t="s">
        <v>133</v>
      </c>
      <c r="C64" s="757" t="s">
        <v>10</v>
      </c>
      <c r="D64" s="761">
        <v>5</v>
      </c>
      <c r="E64" s="328">
        <f>F64/1.25</f>
        <v>1680</v>
      </c>
      <c r="F64" s="328">
        <v>2100</v>
      </c>
    </row>
    <row r="65" spans="1:6" x14ac:dyDescent="0.25">
      <c r="A65" s="372">
        <v>2</v>
      </c>
      <c r="B65" s="337" t="s">
        <v>436</v>
      </c>
      <c r="C65" s="358" t="s">
        <v>10</v>
      </c>
      <c r="D65" s="358">
        <v>3</v>
      </c>
      <c r="E65" s="332">
        <f>F65/1.25</f>
        <v>392</v>
      </c>
      <c r="F65" s="360">
        <v>490</v>
      </c>
    </row>
    <row r="66" spans="1:6" x14ac:dyDescent="0.25">
      <c r="A66" s="372">
        <v>3</v>
      </c>
      <c r="B66" s="337" t="s">
        <v>459</v>
      </c>
      <c r="C66" s="358" t="s">
        <v>10</v>
      </c>
      <c r="D66" s="358">
        <v>2</v>
      </c>
      <c r="E66" s="332">
        <f t="shared" ref="E66:E79" si="1">F66/1.25</f>
        <v>216</v>
      </c>
      <c r="F66" s="360">
        <v>270</v>
      </c>
    </row>
    <row r="67" spans="1:6" x14ac:dyDescent="0.25">
      <c r="A67" s="372">
        <v>4</v>
      </c>
      <c r="B67" s="337" t="s">
        <v>447</v>
      </c>
      <c r="C67" s="358" t="s">
        <v>10</v>
      </c>
      <c r="D67" s="358">
        <v>1</v>
      </c>
      <c r="E67" s="332">
        <f t="shared" si="1"/>
        <v>408</v>
      </c>
      <c r="F67" s="360">
        <v>510</v>
      </c>
    </row>
    <row r="68" spans="1:6" x14ac:dyDescent="0.25">
      <c r="A68" s="372">
        <v>5</v>
      </c>
      <c r="B68" s="337" t="s">
        <v>467</v>
      </c>
      <c r="C68" s="358" t="s">
        <v>10</v>
      </c>
      <c r="D68" s="358">
        <v>1</v>
      </c>
      <c r="E68" s="332">
        <f t="shared" si="1"/>
        <v>184</v>
      </c>
      <c r="F68" s="360">
        <v>230</v>
      </c>
    </row>
    <row r="69" spans="1:6" x14ac:dyDescent="0.25">
      <c r="A69" s="372">
        <v>6</v>
      </c>
      <c r="B69" s="337" t="s">
        <v>131</v>
      </c>
      <c r="C69" s="358" t="s">
        <v>10</v>
      </c>
      <c r="D69" s="358">
        <v>3</v>
      </c>
      <c r="E69" s="332">
        <f t="shared" si="1"/>
        <v>320</v>
      </c>
      <c r="F69" s="360">
        <v>400</v>
      </c>
    </row>
    <row r="70" spans="1:6" x14ac:dyDescent="0.25">
      <c r="A70" s="372">
        <v>7</v>
      </c>
      <c r="B70" s="368" t="s">
        <v>51</v>
      </c>
      <c r="C70" s="355" t="s">
        <v>10</v>
      </c>
      <c r="D70" s="739">
        <v>10</v>
      </c>
      <c r="E70" s="332">
        <f t="shared" si="1"/>
        <v>2260.8000000000002</v>
      </c>
      <c r="F70" s="718">
        <v>2826</v>
      </c>
    </row>
    <row r="71" spans="1:6" x14ac:dyDescent="0.25">
      <c r="A71" s="372">
        <v>8</v>
      </c>
      <c r="B71" s="337" t="s">
        <v>132</v>
      </c>
      <c r="C71" s="358" t="s">
        <v>10</v>
      </c>
      <c r="D71" s="740">
        <v>1</v>
      </c>
      <c r="E71" s="332">
        <f t="shared" si="1"/>
        <v>464</v>
      </c>
      <c r="F71" s="741">
        <v>580</v>
      </c>
    </row>
    <row r="72" spans="1:6" ht="15" customHeight="1" x14ac:dyDescent="0.25">
      <c r="A72" s="372">
        <v>9</v>
      </c>
      <c r="B72" s="337" t="s">
        <v>137</v>
      </c>
      <c r="C72" s="358" t="s">
        <v>10</v>
      </c>
      <c r="D72" s="740">
        <v>1</v>
      </c>
      <c r="E72" s="332">
        <f t="shared" si="1"/>
        <v>588</v>
      </c>
      <c r="F72" s="741">
        <v>735</v>
      </c>
    </row>
    <row r="73" spans="1:6" x14ac:dyDescent="0.25">
      <c r="A73" s="354">
        <v>10</v>
      </c>
      <c r="B73" s="330" t="s">
        <v>136</v>
      </c>
      <c r="C73" s="355" t="s">
        <v>10</v>
      </c>
      <c r="D73" s="750">
        <v>1</v>
      </c>
      <c r="E73" s="332">
        <f t="shared" si="1"/>
        <v>736</v>
      </c>
      <c r="F73" s="718">
        <v>920</v>
      </c>
    </row>
    <row r="74" spans="1:6" ht="15" customHeight="1" x14ac:dyDescent="0.25">
      <c r="A74" s="354">
        <v>11</v>
      </c>
      <c r="B74" s="330" t="s">
        <v>138</v>
      </c>
      <c r="C74" s="355" t="s">
        <v>10</v>
      </c>
      <c r="D74" s="750">
        <v>1</v>
      </c>
      <c r="E74" s="336">
        <f t="shared" si="1"/>
        <v>736</v>
      </c>
      <c r="F74" s="718">
        <v>920</v>
      </c>
    </row>
    <row r="75" spans="1:6" x14ac:dyDescent="0.25">
      <c r="A75" s="372">
        <v>12</v>
      </c>
      <c r="B75" s="337" t="s">
        <v>139</v>
      </c>
      <c r="C75" s="358" t="s">
        <v>10</v>
      </c>
      <c r="D75" s="740">
        <v>1</v>
      </c>
      <c r="E75" s="332">
        <f t="shared" si="1"/>
        <v>736</v>
      </c>
      <c r="F75" s="741">
        <v>920</v>
      </c>
    </row>
    <row r="76" spans="1:6" x14ac:dyDescent="0.25">
      <c r="A76" s="372">
        <v>13</v>
      </c>
      <c r="B76" s="368" t="s">
        <v>49</v>
      </c>
      <c r="C76" s="355" t="s">
        <v>10</v>
      </c>
      <c r="D76" s="739">
        <v>5</v>
      </c>
      <c r="E76" s="332">
        <f t="shared" si="1"/>
        <v>640</v>
      </c>
      <c r="F76" s="718">
        <v>800</v>
      </c>
    </row>
    <row r="77" spans="1:6" x14ac:dyDescent="0.25">
      <c r="A77" s="372">
        <v>14</v>
      </c>
      <c r="B77" s="368" t="s">
        <v>50</v>
      </c>
      <c r="C77" s="355" t="s">
        <v>10</v>
      </c>
      <c r="D77" s="739">
        <v>5</v>
      </c>
      <c r="E77" s="332">
        <f t="shared" si="1"/>
        <v>792</v>
      </c>
      <c r="F77" s="718">
        <v>990</v>
      </c>
    </row>
    <row r="78" spans="1:6" x14ac:dyDescent="0.25">
      <c r="A78" s="372">
        <v>15</v>
      </c>
      <c r="B78" s="368" t="s">
        <v>48</v>
      </c>
      <c r="C78" s="355" t="s">
        <v>10</v>
      </c>
      <c r="D78" s="739">
        <v>2</v>
      </c>
      <c r="E78" s="332">
        <f t="shared" si="1"/>
        <v>320</v>
      </c>
      <c r="F78" s="718">
        <v>400</v>
      </c>
    </row>
    <row r="79" spans="1:6" ht="15.75" thickBot="1" x14ac:dyDescent="0.3">
      <c r="A79" s="340">
        <v>16</v>
      </c>
      <c r="B79" s="762" t="s">
        <v>135</v>
      </c>
      <c r="C79" s="363" t="s">
        <v>10</v>
      </c>
      <c r="D79" s="763">
        <v>2</v>
      </c>
      <c r="E79" s="365">
        <f t="shared" si="1"/>
        <v>360</v>
      </c>
      <c r="F79" s="764">
        <v>450</v>
      </c>
    </row>
    <row r="80" spans="1:6" ht="16.5" thickBot="1" x14ac:dyDescent="0.3">
      <c r="A80" s="366"/>
      <c r="B80" s="367"/>
      <c r="C80" s="346"/>
      <c r="D80" s="608" t="s">
        <v>102</v>
      </c>
      <c r="E80" s="348">
        <f>SUM(E64:E79)</f>
        <v>10832.8</v>
      </c>
      <c r="F80" s="348">
        <f>SUM(F64:F79)</f>
        <v>13541</v>
      </c>
    </row>
    <row r="82" spans="1:6" ht="15.75" thickBot="1" x14ac:dyDescent="0.3"/>
    <row r="83" spans="1:6" ht="15.75" thickBot="1" x14ac:dyDescent="0.3">
      <c r="A83" s="1037" t="s">
        <v>86</v>
      </c>
      <c r="B83" s="1038"/>
      <c r="C83" s="1038"/>
      <c r="D83" s="1038"/>
      <c r="E83" s="1038"/>
      <c r="F83" s="1110"/>
    </row>
    <row r="84" spans="1:6" ht="15" customHeight="1" x14ac:dyDescent="0.25">
      <c r="A84" s="321"/>
      <c r="B84" s="713"/>
      <c r="C84" s="713"/>
      <c r="D84" s="1040" t="s">
        <v>43</v>
      </c>
      <c r="E84" s="1108" t="s">
        <v>488</v>
      </c>
      <c r="F84" s="1114" t="s">
        <v>489</v>
      </c>
    </row>
    <row r="85" spans="1:6" x14ac:dyDescent="0.25">
      <c r="A85" s="374" t="s">
        <v>0</v>
      </c>
      <c r="B85" s="634" t="s">
        <v>396</v>
      </c>
      <c r="C85" s="375" t="s">
        <v>2</v>
      </c>
      <c r="D85" s="1041"/>
      <c r="E85" s="1118"/>
      <c r="F85" s="1115"/>
    </row>
    <row r="86" spans="1:6" ht="15.75" thickBot="1" x14ac:dyDescent="0.3">
      <c r="A86" s="323" t="s">
        <v>1</v>
      </c>
      <c r="B86" s="714"/>
      <c r="C86" s="714" t="s">
        <v>3</v>
      </c>
      <c r="D86" s="1042"/>
      <c r="E86" s="1119"/>
      <c r="F86" s="1116"/>
    </row>
    <row r="87" spans="1:6" x14ac:dyDescent="0.25">
      <c r="A87" s="765" t="s">
        <v>4</v>
      </c>
      <c r="B87" s="698" t="s">
        <v>87</v>
      </c>
      <c r="C87" s="327" t="s">
        <v>84</v>
      </c>
      <c r="D87" s="699">
        <v>650</v>
      </c>
      <c r="E87" s="328">
        <f>F87/1.25</f>
        <v>936</v>
      </c>
      <c r="F87" s="766">
        <v>1170</v>
      </c>
    </row>
    <row r="88" spans="1:6" x14ac:dyDescent="0.25">
      <c r="A88" s="381" t="s">
        <v>7</v>
      </c>
      <c r="B88" s="382" t="s">
        <v>88</v>
      </c>
      <c r="C88" s="331" t="s">
        <v>84</v>
      </c>
      <c r="D88" s="383">
        <v>100</v>
      </c>
      <c r="E88" s="332">
        <f>F88/1.25</f>
        <v>220</v>
      </c>
      <c r="F88" s="384">
        <v>275</v>
      </c>
    </row>
    <row r="89" spans="1:6" x14ac:dyDescent="0.25">
      <c r="A89" s="381" t="s">
        <v>9</v>
      </c>
      <c r="B89" s="382" t="s">
        <v>89</v>
      </c>
      <c r="C89" s="331" t="s">
        <v>84</v>
      </c>
      <c r="D89" s="742">
        <v>80</v>
      </c>
      <c r="E89" s="332">
        <f t="shared" ref="E89:E95" si="2">F89/1.25</f>
        <v>176</v>
      </c>
      <c r="F89" s="743">
        <v>220</v>
      </c>
    </row>
    <row r="90" spans="1:6" x14ac:dyDescent="0.25">
      <c r="A90" s="381" t="s">
        <v>11</v>
      </c>
      <c r="B90" s="382" t="s">
        <v>90</v>
      </c>
      <c r="C90" s="331" t="s">
        <v>84</v>
      </c>
      <c r="D90" s="742">
        <v>2</v>
      </c>
      <c r="E90" s="332">
        <f t="shared" si="2"/>
        <v>160</v>
      </c>
      <c r="F90" s="743">
        <v>200</v>
      </c>
    </row>
    <row r="91" spans="1:6" x14ac:dyDescent="0.25">
      <c r="A91" s="381" t="s">
        <v>12</v>
      </c>
      <c r="B91" s="382" t="s">
        <v>93</v>
      </c>
      <c r="C91" s="331" t="s">
        <v>84</v>
      </c>
      <c r="D91" s="742">
        <v>10</v>
      </c>
      <c r="E91" s="332">
        <f t="shared" si="2"/>
        <v>16</v>
      </c>
      <c r="F91" s="743">
        <v>20</v>
      </c>
    </row>
    <row r="92" spans="1:6" x14ac:dyDescent="0.25">
      <c r="A92" s="381" t="s">
        <v>13</v>
      </c>
      <c r="B92" s="382" t="s">
        <v>94</v>
      </c>
      <c r="C92" s="331" t="s">
        <v>84</v>
      </c>
      <c r="D92" s="742">
        <v>50</v>
      </c>
      <c r="E92" s="332">
        <f t="shared" si="2"/>
        <v>452</v>
      </c>
      <c r="F92" s="743">
        <v>565</v>
      </c>
    </row>
    <row r="93" spans="1:6" x14ac:dyDescent="0.25">
      <c r="A93" s="381" t="s">
        <v>14</v>
      </c>
      <c r="B93" s="385" t="s">
        <v>462</v>
      </c>
      <c r="C93" s="338" t="s">
        <v>84</v>
      </c>
      <c r="D93" s="744">
        <v>50</v>
      </c>
      <c r="E93" s="332">
        <f t="shared" si="2"/>
        <v>60</v>
      </c>
      <c r="F93" s="745">
        <v>75</v>
      </c>
    </row>
    <row r="94" spans="1:6" x14ac:dyDescent="0.25">
      <c r="A94" s="381" t="s">
        <v>15</v>
      </c>
      <c r="B94" s="385" t="s">
        <v>140</v>
      </c>
      <c r="C94" s="338" t="s">
        <v>84</v>
      </c>
      <c r="D94" s="744">
        <v>1</v>
      </c>
      <c r="E94" s="332">
        <f t="shared" si="2"/>
        <v>360</v>
      </c>
      <c r="F94" s="745">
        <v>450</v>
      </c>
    </row>
    <row r="95" spans="1:6" ht="15.75" thickBot="1" x14ac:dyDescent="0.3">
      <c r="A95" s="386" t="s">
        <v>16</v>
      </c>
      <c r="B95" s="387" t="s">
        <v>92</v>
      </c>
      <c r="C95" s="342" t="s">
        <v>84</v>
      </c>
      <c r="D95" s="767">
        <v>3</v>
      </c>
      <c r="E95" s="365">
        <f t="shared" si="2"/>
        <v>480</v>
      </c>
      <c r="F95" s="768">
        <v>600</v>
      </c>
    </row>
    <row r="96" spans="1:6" ht="16.5" thickBot="1" x14ac:dyDescent="0.3">
      <c r="A96" s="389"/>
      <c r="B96" s="367"/>
      <c r="C96" s="402"/>
      <c r="D96" s="608" t="s">
        <v>102</v>
      </c>
      <c r="E96" s="403">
        <f>SUM(E87:E95)</f>
        <v>2860</v>
      </c>
      <c r="F96" s="403">
        <f>SUM(F87:F95)</f>
        <v>3575</v>
      </c>
    </row>
    <row r="97" spans="1:7" ht="15.75" thickBot="1" x14ac:dyDescent="0.3">
      <c r="A97" s="202"/>
    </row>
    <row r="98" spans="1:7" ht="15.75" thickBot="1" x14ac:dyDescent="0.3">
      <c r="A98" s="1037" t="s">
        <v>507</v>
      </c>
      <c r="B98" s="1038"/>
      <c r="C98" s="1038"/>
      <c r="D98" s="1038"/>
      <c r="E98" s="1038"/>
      <c r="F98" s="1110"/>
      <c r="G98" s="774" t="s">
        <v>501</v>
      </c>
    </row>
    <row r="99" spans="1:7" ht="15" customHeight="1" x14ac:dyDescent="0.25">
      <c r="A99" s="321"/>
      <c r="B99" s="713"/>
      <c r="C99" s="713"/>
      <c r="D99" s="1040" t="s">
        <v>43</v>
      </c>
      <c r="E99" s="1108" t="s">
        <v>488</v>
      </c>
      <c r="F99" s="1114" t="s">
        <v>489</v>
      </c>
    </row>
    <row r="100" spans="1:7" ht="15" customHeight="1" x14ac:dyDescent="0.25">
      <c r="A100" s="374" t="s">
        <v>0</v>
      </c>
      <c r="B100" s="634" t="s">
        <v>396</v>
      </c>
      <c r="C100" s="375" t="s">
        <v>2</v>
      </c>
      <c r="D100" s="1041"/>
      <c r="E100" s="1118"/>
      <c r="F100" s="1115"/>
    </row>
    <row r="101" spans="1:7" ht="15.75" thickBot="1" x14ac:dyDescent="0.3">
      <c r="A101" s="323" t="s">
        <v>1</v>
      </c>
      <c r="B101" s="714"/>
      <c r="C101" s="714" t="s">
        <v>3</v>
      </c>
      <c r="D101" s="1042"/>
      <c r="E101" s="1119"/>
      <c r="F101" s="1116"/>
    </row>
    <row r="102" spans="1:7" ht="16.5" thickBot="1" x14ac:dyDescent="0.3">
      <c r="A102" s="439">
        <v>1</v>
      </c>
      <c r="B102" s="769" t="s">
        <v>157</v>
      </c>
      <c r="C102" s="440" t="s">
        <v>10</v>
      </c>
      <c r="D102" s="447">
        <v>880</v>
      </c>
      <c r="E102" s="770">
        <f>F102/1.25</f>
        <v>2880</v>
      </c>
      <c r="F102" s="770">
        <v>3600</v>
      </c>
    </row>
    <row r="103" spans="1:7" ht="16.5" thickBot="1" x14ac:dyDescent="0.3">
      <c r="A103" s="367"/>
      <c r="B103" s="367"/>
      <c r="C103" s="346"/>
      <c r="D103" s="608" t="s">
        <v>102</v>
      </c>
      <c r="E103" s="348">
        <f>SUM(E102:E102)</f>
        <v>2880</v>
      </c>
      <c r="F103" s="348">
        <f>SUM(F102:F102)</f>
        <v>3600</v>
      </c>
    </row>
    <row r="106" spans="1:7" ht="15.75" thickBot="1" x14ac:dyDescent="0.3"/>
    <row r="107" spans="1:7" ht="15.75" thickBot="1" x14ac:dyDescent="0.3">
      <c r="A107" s="1049" t="s">
        <v>209</v>
      </c>
      <c r="B107" s="1050"/>
      <c r="C107" s="1050"/>
      <c r="D107" s="1050"/>
      <c r="E107" s="1050"/>
      <c r="F107" s="1073"/>
    </row>
    <row r="108" spans="1:7" ht="15" customHeight="1" x14ac:dyDescent="0.25">
      <c r="A108" s="321"/>
      <c r="B108" s="713"/>
      <c r="C108" s="713"/>
      <c r="D108" s="1040" t="s">
        <v>43</v>
      </c>
      <c r="E108" s="1108" t="s">
        <v>488</v>
      </c>
      <c r="F108" s="1114" t="s">
        <v>489</v>
      </c>
    </row>
    <row r="109" spans="1:7" x14ac:dyDescent="0.25">
      <c r="A109" s="374" t="s">
        <v>0</v>
      </c>
      <c r="B109" s="634" t="s">
        <v>396</v>
      </c>
      <c r="C109" s="375" t="s">
        <v>2</v>
      </c>
      <c r="D109" s="1041"/>
      <c r="E109" s="1118"/>
      <c r="F109" s="1115"/>
    </row>
    <row r="110" spans="1:7" ht="15.75" thickBot="1" x14ac:dyDescent="0.3">
      <c r="A110" s="323" t="s">
        <v>1</v>
      </c>
      <c r="B110" s="714"/>
      <c r="C110" s="714" t="s">
        <v>3</v>
      </c>
      <c r="D110" s="1042"/>
      <c r="E110" s="1119"/>
      <c r="F110" s="1116"/>
    </row>
    <row r="111" spans="1:7" ht="15" customHeight="1" x14ac:dyDescent="0.25">
      <c r="A111" s="751">
        <v>1</v>
      </c>
      <c r="B111" s="326" t="s">
        <v>385</v>
      </c>
      <c r="C111" s="755" t="s">
        <v>55</v>
      </c>
      <c r="D111" s="755">
        <v>3</v>
      </c>
      <c r="E111" s="328">
        <f>F111/1.25</f>
        <v>196</v>
      </c>
      <c r="F111" s="328">
        <v>245</v>
      </c>
    </row>
    <row r="112" spans="1:7" ht="15" customHeight="1" x14ac:dyDescent="0.25">
      <c r="A112" s="405">
        <v>2</v>
      </c>
      <c r="B112" s="330" t="s">
        <v>146</v>
      </c>
      <c r="C112" s="406" t="s">
        <v>448</v>
      </c>
      <c r="D112" s="406">
        <v>30</v>
      </c>
      <c r="E112" s="332">
        <f>F112/1.25</f>
        <v>360</v>
      </c>
      <c r="F112" s="332">
        <v>450</v>
      </c>
    </row>
    <row r="113" spans="1:6" ht="15" customHeight="1" x14ac:dyDescent="0.25">
      <c r="A113" s="405">
        <v>3</v>
      </c>
      <c r="B113" s="330" t="s">
        <v>64</v>
      </c>
      <c r="C113" s="406" t="s">
        <v>59</v>
      </c>
      <c r="D113" s="746">
        <v>4</v>
      </c>
      <c r="E113" s="332">
        <f t="shared" ref="E113:E142" si="3">F113/1.25</f>
        <v>48</v>
      </c>
      <c r="F113" s="718">
        <v>60</v>
      </c>
    </row>
    <row r="114" spans="1:6" ht="15" customHeight="1" x14ac:dyDescent="0.25">
      <c r="A114" s="405">
        <v>4</v>
      </c>
      <c r="B114" s="330" t="s">
        <v>65</v>
      </c>
      <c r="C114" s="406" t="s">
        <v>34</v>
      </c>
      <c r="D114" s="746">
        <v>1</v>
      </c>
      <c r="E114" s="332">
        <f t="shared" si="3"/>
        <v>40</v>
      </c>
      <c r="F114" s="718">
        <v>50</v>
      </c>
    </row>
    <row r="115" spans="1:6" ht="15" customHeight="1" x14ac:dyDescent="0.25">
      <c r="A115" s="405">
        <v>5</v>
      </c>
      <c r="B115" s="330" t="s">
        <v>167</v>
      </c>
      <c r="C115" s="406" t="s">
        <v>10</v>
      </c>
      <c r="D115" s="746">
        <v>6</v>
      </c>
      <c r="E115" s="332">
        <f t="shared" si="3"/>
        <v>88</v>
      </c>
      <c r="F115" s="718">
        <v>110</v>
      </c>
    </row>
    <row r="116" spans="1:6" ht="15" customHeight="1" x14ac:dyDescent="0.25">
      <c r="A116" s="405">
        <v>6</v>
      </c>
      <c r="B116" s="370" t="s">
        <v>164</v>
      </c>
      <c r="C116" s="358" t="s">
        <v>10</v>
      </c>
      <c r="D116" s="747">
        <v>5</v>
      </c>
      <c r="E116" s="332">
        <f t="shared" si="3"/>
        <v>56</v>
      </c>
      <c r="F116" s="741">
        <v>70</v>
      </c>
    </row>
    <row r="117" spans="1:6" ht="15" customHeight="1" x14ac:dyDescent="0.25">
      <c r="A117" s="405">
        <v>7</v>
      </c>
      <c r="B117" s="370" t="s">
        <v>417</v>
      </c>
      <c r="C117" s="358" t="s">
        <v>10</v>
      </c>
      <c r="D117" s="747">
        <v>7</v>
      </c>
      <c r="E117" s="332">
        <f t="shared" si="3"/>
        <v>112</v>
      </c>
      <c r="F117" s="741">
        <v>140</v>
      </c>
    </row>
    <row r="118" spans="1:6" ht="15" customHeight="1" x14ac:dyDescent="0.25">
      <c r="A118" s="405">
        <v>8</v>
      </c>
      <c r="B118" s="330" t="s">
        <v>461</v>
      </c>
      <c r="C118" s="406" t="s">
        <v>34</v>
      </c>
      <c r="D118" s="746">
        <v>3</v>
      </c>
      <c r="E118" s="332">
        <f t="shared" si="3"/>
        <v>402.4</v>
      </c>
      <c r="F118" s="718">
        <v>503</v>
      </c>
    </row>
    <row r="119" spans="1:6" ht="15" customHeight="1" x14ac:dyDescent="0.25">
      <c r="A119" s="405">
        <v>9</v>
      </c>
      <c r="B119" s="330" t="s">
        <v>155</v>
      </c>
      <c r="C119" s="406" t="s">
        <v>59</v>
      </c>
      <c r="D119" s="746">
        <v>2</v>
      </c>
      <c r="E119" s="332">
        <f t="shared" si="3"/>
        <v>192</v>
      </c>
      <c r="F119" s="718">
        <v>240</v>
      </c>
    </row>
    <row r="120" spans="1:6" ht="15" customHeight="1" x14ac:dyDescent="0.25">
      <c r="A120" s="405">
        <v>10</v>
      </c>
      <c r="B120" s="330" t="s">
        <v>62</v>
      </c>
      <c r="C120" s="406" t="s">
        <v>59</v>
      </c>
      <c r="D120" s="746">
        <v>80</v>
      </c>
      <c r="E120" s="332">
        <f t="shared" si="3"/>
        <v>1216</v>
      </c>
      <c r="F120" s="718">
        <v>1520</v>
      </c>
    </row>
    <row r="121" spans="1:6" ht="15" customHeight="1" x14ac:dyDescent="0.25">
      <c r="A121" s="405">
        <v>11</v>
      </c>
      <c r="B121" s="330" t="s">
        <v>145</v>
      </c>
      <c r="C121" s="406" t="s">
        <v>61</v>
      </c>
      <c r="D121" s="746">
        <v>60</v>
      </c>
      <c r="E121" s="332">
        <f t="shared" si="3"/>
        <v>1280</v>
      </c>
      <c r="F121" s="718">
        <v>1600</v>
      </c>
    </row>
    <row r="122" spans="1:6" ht="15" customHeight="1" x14ac:dyDescent="0.25">
      <c r="A122" s="405">
        <v>12</v>
      </c>
      <c r="B122" s="330" t="s">
        <v>143</v>
      </c>
      <c r="C122" s="406" t="s">
        <v>63</v>
      </c>
      <c r="D122" s="746">
        <v>120</v>
      </c>
      <c r="E122" s="332">
        <f t="shared" si="3"/>
        <v>1536</v>
      </c>
      <c r="F122" s="718">
        <v>1920</v>
      </c>
    </row>
    <row r="123" spans="1:6" ht="15" customHeight="1" x14ac:dyDescent="0.25">
      <c r="A123" s="405">
        <v>13</v>
      </c>
      <c r="B123" s="330" t="s">
        <v>73</v>
      </c>
      <c r="C123" s="406" t="s">
        <v>71</v>
      </c>
      <c r="D123" s="748">
        <v>50</v>
      </c>
      <c r="E123" s="332">
        <f t="shared" si="3"/>
        <v>680</v>
      </c>
      <c r="F123" s="718">
        <v>850</v>
      </c>
    </row>
    <row r="124" spans="1:6" ht="15" customHeight="1" x14ac:dyDescent="0.25">
      <c r="A124" s="405">
        <v>14</v>
      </c>
      <c r="B124" s="330" t="s">
        <v>144</v>
      </c>
      <c r="C124" s="355" t="s">
        <v>61</v>
      </c>
      <c r="D124" s="746">
        <v>130</v>
      </c>
      <c r="E124" s="332">
        <f t="shared" si="3"/>
        <v>1344</v>
      </c>
      <c r="F124" s="718">
        <v>1680</v>
      </c>
    </row>
    <row r="125" spans="1:6" ht="15" customHeight="1" x14ac:dyDescent="0.25">
      <c r="A125" s="405">
        <v>15</v>
      </c>
      <c r="B125" s="330" t="s">
        <v>154</v>
      </c>
      <c r="C125" s="406" t="s">
        <v>61</v>
      </c>
      <c r="D125" s="746">
        <v>60</v>
      </c>
      <c r="E125" s="332">
        <f t="shared" si="3"/>
        <v>760</v>
      </c>
      <c r="F125" s="718">
        <v>950</v>
      </c>
    </row>
    <row r="126" spans="1:6" ht="15" customHeight="1" x14ac:dyDescent="0.25">
      <c r="A126" s="405">
        <v>16</v>
      </c>
      <c r="B126" s="330" t="s">
        <v>60</v>
      </c>
      <c r="C126" s="406" t="s">
        <v>61</v>
      </c>
      <c r="D126" s="746">
        <v>60</v>
      </c>
      <c r="E126" s="332">
        <f t="shared" si="3"/>
        <v>616</v>
      </c>
      <c r="F126" s="718">
        <v>770</v>
      </c>
    </row>
    <row r="127" spans="1:6" ht="15" customHeight="1" x14ac:dyDescent="0.25">
      <c r="A127" s="405">
        <v>17</v>
      </c>
      <c r="B127" s="330" t="s">
        <v>69</v>
      </c>
      <c r="C127" s="406" t="s">
        <v>61</v>
      </c>
      <c r="D127" s="746">
        <v>6</v>
      </c>
      <c r="E127" s="332">
        <f t="shared" si="3"/>
        <v>48</v>
      </c>
      <c r="F127" s="718">
        <v>60</v>
      </c>
    </row>
    <row r="128" spans="1:6" ht="15" customHeight="1" x14ac:dyDescent="0.25">
      <c r="A128" s="405">
        <v>18</v>
      </c>
      <c r="B128" s="337" t="s">
        <v>415</v>
      </c>
      <c r="C128" s="408" t="s">
        <v>61</v>
      </c>
      <c r="D128" s="749">
        <v>24</v>
      </c>
      <c r="E128" s="332">
        <f t="shared" si="3"/>
        <v>672</v>
      </c>
      <c r="F128" s="741">
        <v>840</v>
      </c>
    </row>
    <row r="129" spans="1:6" ht="15" customHeight="1" x14ac:dyDescent="0.25">
      <c r="A129" s="405">
        <v>19</v>
      </c>
      <c r="B129" s="370" t="s">
        <v>162</v>
      </c>
      <c r="C129" s="358" t="s">
        <v>10</v>
      </c>
      <c r="D129" s="747">
        <v>5</v>
      </c>
      <c r="E129" s="332">
        <f t="shared" si="3"/>
        <v>32</v>
      </c>
      <c r="F129" s="741">
        <v>40</v>
      </c>
    </row>
    <row r="130" spans="1:6" ht="15" customHeight="1" x14ac:dyDescent="0.25">
      <c r="A130" s="405">
        <v>20</v>
      </c>
      <c r="B130" s="370" t="s">
        <v>440</v>
      </c>
      <c r="C130" s="358" t="s">
        <v>10</v>
      </c>
      <c r="D130" s="747">
        <v>4</v>
      </c>
      <c r="E130" s="332">
        <f t="shared" si="3"/>
        <v>24</v>
      </c>
      <c r="F130" s="741">
        <v>30</v>
      </c>
    </row>
    <row r="131" spans="1:6" ht="15" customHeight="1" x14ac:dyDescent="0.25">
      <c r="A131" s="405">
        <v>21</v>
      </c>
      <c r="B131" s="429" t="s">
        <v>437</v>
      </c>
      <c r="C131" s="335" t="s">
        <v>10</v>
      </c>
      <c r="D131" s="545">
        <v>1</v>
      </c>
      <c r="E131" s="332">
        <f t="shared" si="3"/>
        <v>296</v>
      </c>
      <c r="F131" s="718">
        <v>370</v>
      </c>
    </row>
    <row r="132" spans="1:6" ht="15" customHeight="1" x14ac:dyDescent="0.25">
      <c r="A132" s="405">
        <v>22</v>
      </c>
      <c r="B132" s="330" t="s">
        <v>66</v>
      </c>
      <c r="C132" s="406" t="s">
        <v>63</v>
      </c>
      <c r="D132" s="746">
        <v>72</v>
      </c>
      <c r="E132" s="332">
        <f t="shared" si="3"/>
        <v>544</v>
      </c>
      <c r="F132" s="718">
        <v>680</v>
      </c>
    </row>
    <row r="133" spans="1:6" ht="25.5" x14ac:dyDescent="0.25">
      <c r="A133" s="405">
        <v>23</v>
      </c>
      <c r="B133" s="330" t="s">
        <v>156</v>
      </c>
      <c r="C133" s="355" t="s">
        <v>10</v>
      </c>
      <c r="D133" s="750">
        <v>5</v>
      </c>
      <c r="E133" s="332">
        <f t="shared" si="3"/>
        <v>120</v>
      </c>
      <c r="F133" s="718">
        <v>150</v>
      </c>
    </row>
    <row r="134" spans="1:6" x14ac:dyDescent="0.25">
      <c r="A134" s="405">
        <v>24</v>
      </c>
      <c r="B134" s="330" t="s">
        <v>111</v>
      </c>
      <c r="C134" s="355" t="s">
        <v>10</v>
      </c>
      <c r="D134" s="750">
        <v>10</v>
      </c>
      <c r="E134" s="332">
        <f t="shared" si="3"/>
        <v>64</v>
      </c>
      <c r="F134" s="718">
        <v>80</v>
      </c>
    </row>
    <row r="135" spans="1:6" x14ac:dyDescent="0.25">
      <c r="A135" s="405">
        <v>25</v>
      </c>
      <c r="B135" s="370" t="s">
        <v>147</v>
      </c>
      <c r="C135" s="358" t="s">
        <v>10</v>
      </c>
      <c r="D135" s="747">
        <v>24</v>
      </c>
      <c r="E135" s="332">
        <f t="shared" si="3"/>
        <v>240</v>
      </c>
      <c r="F135" s="741">
        <v>300</v>
      </c>
    </row>
    <row r="136" spans="1:6" x14ac:dyDescent="0.25">
      <c r="A136" s="405">
        <v>26</v>
      </c>
      <c r="B136" s="370" t="s">
        <v>416</v>
      </c>
      <c r="C136" s="358" t="s">
        <v>10</v>
      </c>
      <c r="D136" s="747">
        <v>10</v>
      </c>
      <c r="E136" s="332">
        <f t="shared" si="3"/>
        <v>240</v>
      </c>
      <c r="F136" s="741">
        <v>300</v>
      </c>
    </row>
    <row r="137" spans="1:6" x14ac:dyDescent="0.25">
      <c r="A137" s="405">
        <v>27</v>
      </c>
      <c r="B137" s="370" t="s">
        <v>449</v>
      </c>
      <c r="C137" s="358" t="s">
        <v>10</v>
      </c>
      <c r="D137" s="747">
        <v>6</v>
      </c>
      <c r="E137" s="332">
        <f t="shared" si="3"/>
        <v>144</v>
      </c>
      <c r="F137" s="741">
        <v>180</v>
      </c>
    </row>
    <row r="138" spans="1:6" ht="15.75" x14ac:dyDescent="0.25">
      <c r="A138" s="405">
        <v>28</v>
      </c>
      <c r="B138" s="330" t="s">
        <v>152</v>
      </c>
      <c r="C138" s="406" t="s">
        <v>492</v>
      </c>
      <c r="D138" s="746">
        <v>10</v>
      </c>
      <c r="E138" s="332">
        <f t="shared" si="3"/>
        <v>64</v>
      </c>
      <c r="F138" s="718">
        <v>80</v>
      </c>
    </row>
    <row r="139" spans="1:6" x14ac:dyDescent="0.25">
      <c r="A139" s="405">
        <v>29</v>
      </c>
      <c r="B139" s="370" t="s">
        <v>153</v>
      </c>
      <c r="C139" s="358" t="s">
        <v>10</v>
      </c>
      <c r="D139" s="747">
        <v>3</v>
      </c>
      <c r="E139" s="332">
        <f t="shared" si="3"/>
        <v>80</v>
      </c>
      <c r="F139" s="741">
        <v>100</v>
      </c>
    </row>
    <row r="140" spans="1:6" x14ac:dyDescent="0.25">
      <c r="A140" s="405">
        <v>30</v>
      </c>
      <c r="B140" s="370" t="s">
        <v>165</v>
      </c>
      <c r="C140" s="358" t="s">
        <v>10</v>
      </c>
      <c r="D140" s="747">
        <v>10</v>
      </c>
      <c r="E140" s="332">
        <f t="shared" si="3"/>
        <v>176</v>
      </c>
      <c r="F140" s="741">
        <v>220</v>
      </c>
    </row>
    <row r="141" spans="1:6" x14ac:dyDescent="0.25">
      <c r="A141" s="405">
        <v>31</v>
      </c>
      <c r="B141" s="368" t="s">
        <v>386</v>
      </c>
      <c r="C141" s="355" t="s">
        <v>10</v>
      </c>
      <c r="D141" s="545">
        <v>2</v>
      </c>
      <c r="E141" s="332">
        <f t="shared" si="3"/>
        <v>28</v>
      </c>
      <c r="F141" s="718">
        <v>35</v>
      </c>
    </row>
    <row r="142" spans="1:6" ht="15.75" thickBot="1" x14ac:dyDescent="0.3">
      <c r="A142" s="409">
        <v>32</v>
      </c>
      <c r="B142" s="762" t="s">
        <v>163</v>
      </c>
      <c r="C142" s="363" t="s">
        <v>10</v>
      </c>
      <c r="D142" s="512">
        <v>1</v>
      </c>
      <c r="E142" s="365">
        <f t="shared" si="3"/>
        <v>60</v>
      </c>
      <c r="F142" s="764">
        <v>75</v>
      </c>
    </row>
    <row r="143" spans="1:6" ht="16.5" thickBot="1" x14ac:dyDescent="0.3">
      <c r="A143" s="367"/>
      <c r="B143" s="367"/>
      <c r="C143" s="346"/>
      <c r="D143" s="608" t="s">
        <v>102</v>
      </c>
      <c r="E143" s="348">
        <f>SUM(E111:E142)</f>
        <v>11758.4</v>
      </c>
      <c r="F143" s="348">
        <f>SUM(F111:F142)</f>
        <v>14698</v>
      </c>
    </row>
    <row r="148" spans="1:7" ht="15.75" thickBot="1" x14ac:dyDescent="0.3"/>
    <row r="149" spans="1:7" ht="15.75" thickBot="1" x14ac:dyDescent="0.3">
      <c r="A149" s="1049" t="s">
        <v>210</v>
      </c>
      <c r="B149" s="1050"/>
      <c r="C149" s="1050"/>
      <c r="D149" s="1050"/>
      <c r="E149" s="1050"/>
      <c r="F149" s="1073"/>
      <c r="G149" s="774" t="s">
        <v>502</v>
      </c>
    </row>
    <row r="150" spans="1:7" ht="12.75" customHeight="1" x14ac:dyDescent="0.25">
      <c r="A150" s="321"/>
      <c r="B150" s="713"/>
      <c r="C150" s="713"/>
      <c r="D150" s="1040" t="s">
        <v>43</v>
      </c>
      <c r="E150" s="1108" t="s">
        <v>488</v>
      </c>
      <c r="F150" s="1114" t="s">
        <v>489</v>
      </c>
    </row>
    <row r="151" spans="1:7" ht="12.75" customHeight="1" x14ac:dyDescent="0.25">
      <c r="A151" s="374" t="s">
        <v>0</v>
      </c>
      <c r="B151" s="634" t="s">
        <v>396</v>
      </c>
      <c r="C151" s="375" t="s">
        <v>2</v>
      </c>
      <c r="D151" s="1041"/>
      <c r="E151" s="1118"/>
      <c r="F151" s="1115"/>
    </row>
    <row r="152" spans="1:7" ht="12.75" customHeight="1" thickBot="1" x14ac:dyDescent="0.3">
      <c r="A152" s="323" t="s">
        <v>1</v>
      </c>
      <c r="B152" s="714"/>
      <c r="C152" s="714" t="s">
        <v>3</v>
      </c>
      <c r="D152" s="1042"/>
      <c r="E152" s="1119"/>
      <c r="F152" s="1116"/>
    </row>
    <row r="153" spans="1:7" ht="15" customHeight="1" x14ac:dyDescent="0.25">
      <c r="A153" s="751">
        <v>1</v>
      </c>
      <c r="B153" s="752" t="s">
        <v>427</v>
      </c>
      <c r="C153" s="753" t="s">
        <v>10</v>
      </c>
      <c r="D153" s="754">
        <v>25</v>
      </c>
      <c r="E153" s="328">
        <f>F153/1.25</f>
        <v>144</v>
      </c>
      <c r="F153" s="731">
        <v>180</v>
      </c>
    </row>
    <row r="154" spans="1:7" ht="15" customHeight="1" x14ac:dyDescent="0.25">
      <c r="A154" s="405">
        <v>2</v>
      </c>
      <c r="B154" s="370" t="s">
        <v>149</v>
      </c>
      <c r="C154" s="358" t="s">
        <v>10</v>
      </c>
      <c r="D154" s="415">
        <v>30</v>
      </c>
      <c r="E154" s="332">
        <f>F154/1.25</f>
        <v>160</v>
      </c>
      <c r="F154" s="360">
        <v>200</v>
      </c>
    </row>
    <row r="155" spans="1:7" ht="15" customHeight="1" x14ac:dyDescent="0.25">
      <c r="A155" s="405">
        <v>3</v>
      </c>
      <c r="B155" s="370" t="s">
        <v>423</v>
      </c>
      <c r="C155" s="358" t="s">
        <v>10</v>
      </c>
      <c r="D155" s="415">
        <v>10</v>
      </c>
      <c r="E155" s="332">
        <f t="shared" ref="E155:E182" si="4">F155/1.25</f>
        <v>304</v>
      </c>
      <c r="F155" s="360">
        <v>380</v>
      </c>
    </row>
    <row r="156" spans="1:7" ht="15" customHeight="1" x14ac:dyDescent="0.25">
      <c r="A156" s="405">
        <v>4</v>
      </c>
      <c r="B156" s="370" t="s">
        <v>150</v>
      </c>
      <c r="C156" s="358" t="s">
        <v>10</v>
      </c>
      <c r="D156" s="415">
        <v>20</v>
      </c>
      <c r="E156" s="332">
        <f t="shared" si="4"/>
        <v>136</v>
      </c>
      <c r="F156" s="360">
        <v>170</v>
      </c>
    </row>
    <row r="157" spans="1:7" ht="15" customHeight="1" x14ac:dyDescent="0.25">
      <c r="A157" s="405">
        <v>5</v>
      </c>
      <c r="B157" s="330" t="s">
        <v>57</v>
      </c>
      <c r="C157" s="355" t="s">
        <v>10</v>
      </c>
      <c r="D157" s="406">
        <v>100</v>
      </c>
      <c r="E157" s="332">
        <f t="shared" si="4"/>
        <v>760</v>
      </c>
      <c r="F157" s="332">
        <v>950</v>
      </c>
    </row>
    <row r="158" spans="1:7" ht="15" customHeight="1" x14ac:dyDescent="0.25">
      <c r="A158" s="405">
        <v>6</v>
      </c>
      <c r="B158" s="370" t="s">
        <v>159</v>
      </c>
      <c r="C158" s="358" t="s">
        <v>10</v>
      </c>
      <c r="D158" s="747">
        <v>20</v>
      </c>
      <c r="E158" s="332">
        <f t="shared" si="4"/>
        <v>248</v>
      </c>
      <c r="F158" s="741">
        <v>310</v>
      </c>
    </row>
    <row r="159" spans="1:7" ht="15" customHeight="1" x14ac:dyDescent="0.25">
      <c r="A159" s="405">
        <v>7</v>
      </c>
      <c r="B159" s="330" t="s">
        <v>418</v>
      </c>
      <c r="C159" s="355" t="s">
        <v>58</v>
      </c>
      <c r="D159" s="746">
        <v>15</v>
      </c>
      <c r="E159" s="332">
        <f t="shared" si="4"/>
        <v>144</v>
      </c>
      <c r="F159" s="718">
        <v>180</v>
      </c>
    </row>
    <row r="160" spans="1:7" ht="15" customHeight="1" x14ac:dyDescent="0.25">
      <c r="A160" s="405">
        <v>8</v>
      </c>
      <c r="B160" s="370" t="s">
        <v>168</v>
      </c>
      <c r="C160" s="358" t="s">
        <v>10</v>
      </c>
      <c r="D160" s="747">
        <v>2</v>
      </c>
      <c r="E160" s="332">
        <f t="shared" si="4"/>
        <v>112</v>
      </c>
      <c r="F160" s="741">
        <v>140</v>
      </c>
    </row>
    <row r="161" spans="1:6" ht="15" customHeight="1" x14ac:dyDescent="0.25">
      <c r="A161" s="405">
        <v>9</v>
      </c>
      <c r="B161" s="370" t="s">
        <v>425</v>
      </c>
      <c r="C161" s="358" t="s">
        <v>10</v>
      </c>
      <c r="D161" s="747">
        <v>20</v>
      </c>
      <c r="E161" s="332">
        <f t="shared" si="4"/>
        <v>152</v>
      </c>
      <c r="F161" s="741">
        <v>190</v>
      </c>
    </row>
    <row r="162" spans="1:6" ht="15" customHeight="1" x14ac:dyDescent="0.25">
      <c r="A162" s="405">
        <v>10</v>
      </c>
      <c r="B162" s="330" t="s">
        <v>148</v>
      </c>
      <c r="C162" s="355" t="s">
        <v>56</v>
      </c>
      <c r="D162" s="746">
        <v>30</v>
      </c>
      <c r="E162" s="332">
        <f t="shared" si="4"/>
        <v>128</v>
      </c>
      <c r="F162" s="718">
        <v>160</v>
      </c>
    </row>
    <row r="163" spans="1:6" ht="15" customHeight="1" x14ac:dyDescent="0.25">
      <c r="A163" s="405">
        <v>11</v>
      </c>
      <c r="B163" s="330" t="s">
        <v>424</v>
      </c>
      <c r="C163" s="355" t="s">
        <v>56</v>
      </c>
      <c r="D163" s="746">
        <v>300</v>
      </c>
      <c r="E163" s="332">
        <f t="shared" si="4"/>
        <v>160</v>
      </c>
      <c r="F163" s="718">
        <v>200</v>
      </c>
    </row>
    <row r="164" spans="1:6" ht="15" customHeight="1" x14ac:dyDescent="0.25">
      <c r="A164" s="405">
        <v>12</v>
      </c>
      <c r="B164" s="330" t="s">
        <v>419</v>
      </c>
      <c r="C164" s="355" t="s">
        <v>56</v>
      </c>
      <c r="D164" s="746">
        <v>15</v>
      </c>
      <c r="E164" s="332">
        <f t="shared" si="4"/>
        <v>68</v>
      </c>
      <c r="F164" s="718">
        <v>85</v>
      </c>
    </row>
    <row r="165" spans="1:6" ht="15" customHeight="1" x14ac:dyDescent="0.25">
      <c r="A165" s="405">
        <v>13</v>
      </c>
      <c r="B165" s="330" t="s">
        <v>439</v>
      </c>
      <c r="C165" s="355" t="s">
        <v>58</v>
      </c>
      <c r="D165" s="746">
        <v>15</v>
      </c>
      <c r="E165" s="332">
        <f t="shared" si="4"/>
        <v>88</v>
      </c>
      <c r="F165" s="718">
        <v>110</v>
      </c>
    </row>
    <row r="166" spans="1:6" ht="15" customHeight="1" x14ac:dyDescent="0.25">
      <c r="A166" s="405">
        <v>14</v>
      </c>
      <c r="B166" s="330" t="s">
        <v>151</v>
      </c>
      <c r="C166" s="355" t="s">
        <v>58</v>
      </c>
      <c r="D166" s="746">
        <v>120</v>
      </c>
      <c r="E166" s="332">
        <f t="shared" si="4"/>
        <v>584</v>
      </c>
      <c r="F166" s="718">
        <v>730</v>
      </c>
    </row>
    <row r="167" spans="1:6" ht="15" customHeight="1" x14ac:dyDescent="0.25">
      <c r="A167" s="405">
        <v>15</v>
      </c>
      <c r="B167" s="417" t="s">
        <v>67</v>
      </c>
      <c r="C167" s="355" t="s">
        <v>68</v>
      </c>
      <c r="D167" s="746">
        <v>130</v>
      </c>
      <c r="E167" s="332">
        <f t="shared" si="4"/>
        <v>832</v>
      </c>
      <c r="F167" s="718">
        <v>1040</v>
      </c>
    </row>
    <row r="168" spans="1:6" ht="15" customHeight="1" x14ac:dyDescent="0.25">
      <c r="A168" s="405">
        <v>16</v>
      </c>
      <c r="B168" s="330" t="s">
        <v>70</v>
      </c>
      <c r="C168" s="355" t="s">
        <v>71</v>
      </c>
      <c r="D168" s="746">
        <v>10</v>
      </c>
      <c r="E168" s="332">
        <f t="shared" si="4"/>
        <v>40</v>
      </c>
      <c r="F168" s="718">
        <v>50</v>
      </c>
    </row>
    <row r="169" spans="1:6" ht="15" customHeight="1" x14ac:dyDescent="0.25">
      <c r="A169" s="405">
        <v>17</v>
      </c>
      <c r="B169" s="330" t="s">
        <v>451</v>
      </c>
      <c r="C169" s="355" t="s">
        <v>10</v>
      </c>
      <c r="D169" s="746">
        <v>1</v>
      </c>
      <c r="E169" s="332">
        <f t="shared" si="4"/>
        <v>40</v>
      </c>
      <c r="F169" s="718">
        <v>50</v>
      </c>
    </row>
    <row r="170" spans="1:6" ht="15" customHeight="1" x14ac:dyDescent="0.25">
      <c r="A170" s="405">
        <v>18</v>
      </c>
      <c r="B170" s="330" t="s">
        <v>457</v>
      </c>
      <c r="C170" s="355" t="s">
        <v>10</v>
      </c>
      <c r="D170" s="746">
        <v>10</v>
      </c>
      <c r="E170" s="332">
        <f t="shared" si="4"/>
        <v>96</v>
      </c>
      <c r="F170" s="718">
        <v>120</v>
      </c>
    </row>
    <row r="171" spans="1:6" ht="15" customHeight="1" x14ac:dyDescent="0.25">
      <c r="A171" s="405">
        <v>19</v>
      </c>
      <c r="B171" s="330" t="s">
        <v>72</v>
      </c>
      <c r="C171" s="355" t="s">
        <v>58</v>
      </c>
      <c r="D171" s="746">
        <v>10</v>
      </c>
      <c r="E171" s="332">
        <f t="shared" si="4"/>
        <v>192</v>
      </c>
      <c r="F171" s="718">
        <v>240</v>
      </c>
    </row>
    <row r="172" spans="1:6" ht="15" customHeight="1" x14ac:dyDescent="0.25">
      <c r="A172" s="405">
        <v>20</v>
      </c>
      <c r="B172" s="330" t="s">
        <v>458</v>
      </c>
      <c r="C172" s="355" t="s">
        <v>10</v>
      </c>
      <c r="D172" s="746">
        <v>2</v>
      </c>
      <c r="E172" s="332">
        <f t="shared" si="4"/>
        <v>48</v>
      </c>
      <c r="F172" s="718">
        <v>60</v>
      </c>
    </row>
    <row r="173" spans="1:6" ht="15" customHeight="1" x14ac:dyDescent="0.25">
      <c r="A173" s="405">
        <v>21</v>
      </c>
      <c r="B173" s="330" t="s">
        <v>454</v>
      </c>
      <c r="C173" s="355" t="s">
        <v>71</v>
      </c>
      <c r="D173" s="746">
        <v>12</v>
      </c>
      <c r="E173" s="332">
        <f t="shared" si="4"/>
        <v>240</v>
      </c>
      <c r="F173" s="718">
        <v>300</v>
      </c>
    </row>
    <row r="174" spans="1:6" ht="15" customHeight="1" x14ac:dyDescent="0.25">
      <c r="A174" s="405">
        <v>22</v>
      </c>
      <c r="B174" s="330" t="s">
        <v>166</v>
      </c>
      <c r="C174" s="355" t="s">
        <v>71</v>
      </c>
      <c r="D174" s="746">
        <v>7</v>
      </c>
      <c r="E174" s="332">
        <f t="shared" si="4"/>
        <v>80</v>
      </c>
      <c r="F174" s="718">
        <v>100</v>
      </c>
    </row>
    <row r="175" spans="1:6" ht="15" customHeight="1" x14ac:dyDescent="0.25">
      <c r="A175" s="405">
        <v>23</v>
      </c>
      <c r="B175" s="370" t="s">
        <v>161</v>
      </c>
      <c r="C175" s="358" t="s">
        <v>10</v>
      </c>
      <c r="D175" s="747">
        <v>4</v>
      </c>
      <c r="E175" s="332">
        <f t="shared" si="4"/>
        <v>48</v>
      </c>
      <c r="F175" s="741">
        <v>60</v>
      </c>
    </row>
    <row r="176" spans="1:6" ht="15" customHeight="1" x14ac:dyDescent="0.25">
      <c r="A176" s="405">
        <v>24</v>
      </c>
      <c r="B176" s="370" t="s">
        <v>455</v>
      </c>
      <c r="C176" s="358" t="s">
        <v>10</v>
      </c>
      <c r="D176" s="747">
        <v>5</v>
      </c>
      <c r="E176" s="332">
        <f t="shared" si="4"/>
        <v>40</v>
      </c>
      <c r="F176" s="741">
        <v>50</v>
      </c>
    </row>
    <row r="177" spans="1:6" ht="15" customHeight="1" x14ac:dyDescent="0.25">
      <c r="A177" s="405">
        <v>25</v>
      </c>
      <c r="B177" s="370" t="s">
        <v>426</v>
      </c>
      <c r="C177" s="358" t="s">
        <v>10</v>
      </c>
      <c r="D177" s="747">
        <v>10</v>
      </c>
      <c r="E177" s="332">
        <f t="shared" si="4"/>
        <v>216</v>
      </c>
      <c r="F177" s="741">
        <v>270</v>
      </c>
    </row>
    <row r="178" spans="1:6" ht="15" customHeight="1" x14ac:dyDescent="0.25">
      <c r="A178" s="405">
        <v>26</v>
      </c>
      <c r="B178" s="370" t="s">
        <v>456</v>
      </c>
      <c r="C178" s="358" t="s">
        <v>10</v>
      </c>
      <c r="D178" s="747">
        <v>3</v>
      </c>
      <c r="E178" s="332">
        <f t="shared" si="4"/>
        <v>40</v>
      </c>
      <c r="F178" s="741">
        <v>50</v>
      </c>
    </row>
    <row r="179" spans="1:6" ht="15" customHeight="1" x14ac:dyDescent="0.25">
      <c r="A179" s="405">
        <v>27</v>
      </c>
      <c r="B179" s="370" t="s">
        <v>453</v>
      </c>
      <c r="C179" s="358" t="s">
        <v>10</v>
      </c>
      <c r="D179" s="747">
        <v>3</v>
      </c>
      <c r="E179" s="332">
        <f t="shared" si="4"/>
        <v>48</v>
      </c>
      <c r="F179" s="741">
        <v>60</v>
      </c>
    </row>
    <row r="180" spans="1:6" ht="15" customHeight="1" x14ac:dyDescent="0.25">
      <c r="A180" s="405">
        <v>28</v>
      </c>
      <c r="B180" s="370" t="s">
        <v>160</v>
      </c>
      <c r="C180" s="358" t="s">
        <v>10</v>
      </c>
      <c r="D180" s="747">
        <v>12</v>
      </c>
      <c r="E180" s="332">
        <f t="shared" si="4"/>
        <v>160</v>
      </c>
      <c r="F180" s="741">
        <v>200</v>
      </c>
    </row>
    <row r="181" spans="1:6" ht="15" customHeight="1" x14ac:dyDescent="0.25">
      <c r="A181" s="405">
        <v>29</v>
      </c>
      <c r="B181" s="370" t="s">
        <v>420</v>
      </c>
      <c r="C181" s="358" t="s">
        <v>10</v>
      </c>
      <c r="D181" s="747">
        <v>30</v>
      </c>
      <c r="E181" s="332">
        <f t="shared" si="4"/>
        <v>72</v>
      </c>
      <c r="F181" s="741">
        <v>90</v>
      </c>
    </row>
    <row r="182" spans="1:6" ht="15" customHeight="1" thickBot="1" x14ac:dyDescent="0.3">
      <c r="A182" s="409">
        <v>30</v>
      </c>
      <c r="B182" s="762" t="s">
        <v>452</v>
      </c>
      <c r="C182" s="363" t="s">
        <v>10</v>
      </c>
      <c r="D182" s="512">
        <v>20</v>
      </c>
      <c r="E182" s="365">
        <f t="shared" si="4"/>
        <v>8</v>
      </c>
      <c r="F182" s="764">
        <v>10</v>
      </c>
    </row>
    <row r="183" spans="1:6" ht="16.5" thickBot="1" x14ac:dyDescent="0.3">
      <c r="A183" s="367"/>
      <c r="B183" s="367"/>
      <c r="C183" s="346"/>
      <c r="D183" s="608" t="s">
        <v>102</v>
      </c>
      <c r="E183" s="348">
        <f>SUM(E153:E182)</f>
        <v>5388</v>
      </c>
      <c r="F183" s="348">
        <f>SUM(F153:F182)</f>
        <v>6735</v>
      </c>
    </row>
    <row r="185" spans="1:6" ht="15.75" thickBot="1" x14ac:dyDescent="0.3"/>
    <row r="186" spans="1:6" ht="15.75" thickBot="1" x14ac:dyDescent="0.3">
      <c r="A186" s="1037" t="s">
        <v>493</v>
      </c>
      <c r="B186" s="1038"/>
      <c r="C186" s="1038"/>
      <c r="D186" s="1038"/>
      <c r="E186" s="1038"/>
      <c r="F186" s="1110"/>
    </row>
    <row r="187" spans="1:6" ht="12.75" customHeight="1" x14ac:dyDescent="0.25">
      <c r="A187" s="321"/>
      <c r="B187" s="713"/>
      <c r="C187" s="713"/>
      <c r="D187" s="1040" t="s">
        <v>43</v>
      </c>
      <c r="E187" s="1111" t="s">
        <v>488</v>
      </c>
      <c r="F187" s="1114" t="s">
        <v>489</v>
      </c>
    </row>
    <row r="188" spans="1:6" ht="12.75" customHeight="1" x14ac:dyDescent="0.25">
      <c r="A188" s="374" t="s">
        <v>0</v>
      </c>
      <c r="B188" s="634" t="s">
        <v>396</v>
      </c>
      <c r="C188" s="375" t="s">
        <v>2</v>
      </c>
      <c r="D188" s="1041"/>
      <c r="E188" s="1112"/>
      <c r="F188" s="1115"/>
    </row>
    <row r="189" spans="1:6" ht="12.75" customHeight="1" thickBot="1" x14ac:dyDescent="0.3">
      <c r="A189" s="323" t="s">
        <v>1</v>
      </c>
      <c r="B189" s="714"/>
      <c r="C189" s="714" t="s">
        <v>3</v>
      </c>
      <c r="D189" s="1042"/>
      <c r="E189" s="1113"/>
      <c r="F189" s="1116"/>
    </row>
    <row r="190" spans="1:6" ht="25.5" x14ac:dyDescent="0.25">
      <c r="A190" s="751">
        <v>1</v>
      </c>
      <c r="B190" s="326" t="s">
        <v>112</v>
      </c>
      <c r="C190" s="757" t="s">
        <v>10</v>
      </c>
      <c r="D190" s="327">
        <v>200</v>
      </c>
      <c r="E190" s="328">
        <f>F190/1.25</f>
        <v>2096</v>
      </c>
      <c r="F190" s="771">
        <v>2620</v>
      </c>
    </row>
    <row r="191" spans="1:6" ht="15.75" x14ac:dyDescent="0.25">
      <c r="A191" s="407">
        <v>2</v>
      </c>
      <c r="B191" s="337" t="s">
        <v>158</v>
      </c>
      <c r="C191" s="408" t="s">
        <v>10</v>
      </c>
      <c r="D191" s="338">
        <v>340</v>
      </c>
      <c r="E191" s="332">
        <f>F191/1.25</f>
        <v>3088</v>
      </c>
      <c r="F191" s="772">
        <v>3860</v>
      </c>
    </row>
    <row r="192" spans="1:6" ht="15.75" x14ac:dyDescent="0.25">
      <c r="A192" s="407">
        <v>3</v>
      </c>
      <c r="B192" s="337" t="s">
        <v>414</v>
      </c>
      <c r="C192" s="408" t="s">
        <v>10</v>
      </c>
      <c r="D192" s="338">
        <v>770</v>
      </c>
      <c r="E192" s="332">
        <f>F192/1.25</f>
        <v>2984</v>
      </c>
      <c r="F192" s="772">
        <v>3730</v>
      </c>
    </row>
    <row r="193" spans="1:7" ht="15.75" x14ac:dyDescent="0.25">
      <c r="A193" s="407">
        <v>4</v>
      </c>
      <c r="B193" s="337" t="s">
        <v>54</v>
      </c>
      <c r="C193" s="408" t="s">
        <v>10</v>
      </c>
      <c r="D193" s="338">
        <v>28</v>
      </c>
      <c r="E193" s="332">
        <f>F193/1.25</f>
        <v>776</v>
      </c>
      <c r="F193" s="772">
        <v>970</v>
      </c>
    </row>
    <row r="194" spans="1:7" ht="16.5" thickBot="1" x14ac:dyDescent="0.3">
      <c r="A194" s="409">
        <v>5</v>
      </c>
      <c r="B194" s="341" t="s">
        <v>494</v>
      </c>
      <c r="C194" s="410" t="s">
        <v>10</v>
      </c>
      <c r="D194" s="342">
        <v>3</v>
      </c>
      <c r="E194" s="365">
        <f>F194/1.25</f>
        <v>720</v>
      </c>
      <c r="F194" s="773">
        <v>900</v>
      </c>
    </row>
    <row r="195" spans="1:7" ht="16.5" thickBot="1" x14ac:dyDescent="0.3">
      <c r="A195" s="367"/>
      <c r="B195" s="367"/>
      <c r="C195" s="346"/>
      <c r="D195" s="608" t="s">
        <v>102</v>
      </c>
      <c r="E195" s="348">
        <f>SUM(E190:E194)</f>
        <v>9664</v>
      </c>
      <c r="F195" s="348">
        <f>SUM(F190:F194)</f>
        <v>12080</v>
      </c>
    </row>
    <row r="200" spans="1:7" ht="15.75" thickBot="1" x14ac:dyDescent="0.3"/>
    <row r="201" spans="1:7" ht="15.75" thickBot="1" x14ac:dyDescent="0.3">
      <c r="A201" s="1034" t="s">
        <v>498</v>
      </c>
      <c r="B201" s="1035"/>
      <c r="C201" s="1035"/>
      <c r="D201" s="1035"/>
      <c r="E201" s="1035"/>
      <c r="F201" s="1117"/>
      <c r="G201" s="774" t="s">
        <v>503</v>
      </c>
    </row>
    <row r="202" spans="1:7" ht="15" customHeight="1" x14ac:dyDescent="0.25">
      <c r="A202" s="321"/>
      <c r="B202" s="737"/>
      <c r="C202" s="737"/>
      <c r="D202" s="1040" t="s">
        <v>43</v>
      </c>
      <c r="E202" s="1111" t="s">
        <v>488</v>
      </c>
      <c r="F202" s="1114" t="s">
        <v>489</v>
      </c>
    </row>
    <row r="203" spans="1:7" x14ac:dyDescent="0.25">
      <c r="A203" s="374" t="s">
        <v>0</v>
      </c>
      <c r="B203" s="634" t="s">
        <v>396</v>
      </c>
      <c r="C203" s="375" t="s">
        <v>2</v>
      </c>
      <c r="D203" s="1041"/>
      <c r="E203" s="1112"/>
      <c r="F203" s="1115"/>
    </row>
    <row r="204" spans="1:7" ht="15.75" thickBot="1" x14ac:dyDescent="0.3">
      <c r="A204" s="323" t="s">
        <v>1</v>
      </c>
      <c r="B204" s="738"/>
      <c r="C204" s="738" t="s">
        <v>3</v>
      </c>
      <c r="D204" s="1042"/>
      <c r="E204" s="1113"/>
      <c r="F204" s="1116"/>
    </row>
    <row r="205" spans="1:7" x14ac:dyDescent="0.25">
      <c r="A205" s="639">
        <v>1</v>
      </c>
      <c r="B205" s="640" t="s">
        <v>128</v>
      </c>
      <c r="C205" s="351" t="s">
        <v>53</v>
      </c>
      <c r="D205" s="379">
        <v>100</v>
      </c>
      <c r="E205" s="328">
        <f>F205/1.25</f>
        <v>240</v>
      </c>
      <c r="F205" s="353">
        <v>300</v>
      </c>
    </row>
    <row r="206" spans="1:7" x14ac:dyDescent="0.25">
      <c r="A206" s="356">
        <v>2</v>
      </c>
      <c r="B206" s="357" t="s">
        <v>129</v>
      </c>
      <c r="C206" s="358" t="s">
        <v>53</v>
      </c>
      <c r="D206" s="359">
        <v>150</v>
      </c>
      <c r="E206" s="332">
        <f>F206/1.25</f>
        <v>720</v>
      </c>
      <c r="F206" s="360">
        <v>900</v>
      </c>
    </row>
    <row r="207" spans="1:7" x14ac:dyDescent="0.25">
      <c r="A207" s="420">
        <v>1</v>
      </c>
      <c r="B207" s="334" t="s">
        <v>508</v>
      </c>
      <c r="C207" s="355" t="s">
        <v>10</v>
      </c>
      <c r="D207" s="383">
        <v>5</v>
      </c>
      <c r="E207" s="332">
        <f t="shared" ref="E207:E217" si="5">F207/1.25</f>
        <v>400</v>
      </c>
      <c r="F207" s="332">
        <v>500</v>
      </c>
    </row>
    <row r="208" spans="1:7" x14ac:dyDescent="0.25">
      <c r="A208" s="356">
        <v>2</v>
      </c>
      <c r="B208" s="357" t="s">
        <v>509</v>
      </c>
      <c r="C208" s="358" t="s">
        <v>10</v>
      </c>
      <c r="D208" s="359">
        <v>15</v>
      </c>
      <c r="E208" s="332">
        <f t="shared" si="5"/>
        <v>960</v>
      </c>
      <c r="F208" s="360">
        <v>1200</v>
      </c>
    </row>
    <row r="209" spans="1:6" x14ac:dyDescent="0.25">
      <c r="A209" s="420">
        <v>1</v>
      </c>
      <c r="B209" s="334" t="s">
        <v>300</v>
      </c>
      <c r="C209" s="355" t="s">
        <v>10</v>
      </c>
      <c r="D209" s="383">
        <v>3</v>
      </c>
      <c r="E209" s="332">
        <f t="shared" si="5"/>
        <v>40</v>
      </c>
      <c r="F209" s="332">
        <v>50</v>
      </c>
    </row>
    <row r="210" spans="1:6" x14ac:dyDescent="0.25">
      <c r="A210" s="420">
        <v>2</v>
      </c>
      <c r="B210" s="334" t="s">
        <v>301</v>
      </c>
      <c r="C210" s="355" t="s">
        <v>10</v>
      </c>
      <c r="D210" s="383">
        <v>3</v>
      </c>
      <c r="E210" s="332">
        <f t="shared" si="5"/>
        <v>32</v>
      </c>
      <c r="F210" s="360">
        <v>40</v>
      </c>
    </row>
    <row r="211" spans="1:6" x14ac:dyDescent="0.25">
      <c r="A211" s="420">
        <v>3</v>
      </c>
      <c r="B211" s="334" t="s">
        <v>387</v>
      </c>
      <c r="C211" s="355" t="s">
        <v>10</v>
      </c>
      <c r="D211" s="383">
        <v>10</v>
      </c>
      <c r="E211" s="332">
        <f t="shared" si="5"/>
        <v>40</v>
      </c>
      <c r="F211" s="360">
        <v>50</v>
      </c>
    </row>
    <row r="212" spans="1:6" x14ac:dyDescent="0.25">
      <c r="A212" s="420">
        <v>4</v>
      </c>
      <c r="B212" s="334" t="s">
        <v>388</v>
      </c>
      <c r="C212" s="355" t="s">
        <v>10</v>
      </c>
      <c r="D212" s="383">
        <v>5</v>
      </c>
      <c r="E212" s="332">
        <f t="shared" si="5"/>
        <v>20</v>
      </c>
      <c r="F212" s="360">
        <v>25</v>
      </c>
    </row>
    <row r="213" spans="1:6" x14ac:dyDescent="0.25">
      <c r="A213" s="420">
        <v>5</v>
      </c>
      <c r="B213" s="334" t="s">
        <v>446</v>
      </c>
      <c r="C213" s="355" t="s">
        <v>10</v>
      </c>
      <c r="D213" s="383">
        <v>10</v>
      </c>
      <c r="E213" s="332">
        <f t="shared" si="5"/>
        <v>36</v>
      </c>
      <c r="F213" s="360">
        <v>45</v>
      </c>
    </row>
    <row r="214" spans="1:6" x14ac:dyDescent="0.25">
      <c r="A214" s="420">
        <v>6</v>
      </c>
      <c r="B214" s="334" t="s">
        <v>303</v>
      </c>
      <c r="C214" s="355" t="s">
        <v>10</v>
      </c>
      <c r="D214" s="383">
        <v>5</v>
      </c>
      <c r="E214" s="332">
        <f t="shared" si="5"/>
        <v>24</v>
      </c>
      <c r="F214" s="360">
        <v>30</v>
      </c>
    </row>
    <row r="215" spans="1:6" x14ac:dyDescent="0.25">
      <c r="A215" s="420">
        <v>7</v>
      </c>
      <c r="B215" s="334" t="s">
        <v>389</v>
      </c>
      <c r="C215" s="355" t="s">
        <v>10</v>
      </c>
      <c r="D215" s="383">
        <v>12</v>
      </c>
      <c r="E215" s="332">
        <f t="shared" si="5"/>
        <v>120</v>
      </c>
      <c r="F215" s="360">
        <v>150</v>
      </c>
    </row>
    <row r="216" spans="1:6" x14ac:dyDescent="0.25">
      <c r="A216" s="420">
        <v>8</v>
      </c>
      <c r="B216" s="334" t="s">
        <v>302</v>
      </c>
      <c r="C216" s="355" t="s">
        <v>10</v>
      </c>
      <c r="D216" s="383">
        <v>40</v>
      </c>
      <c r="E216" s="332">
        <f t="shared" si="5"/>
        <v>448</v>
      </c>
      <c r="F216" s="360">
        <v>560</v>
      </c>
    </row>
    <row r="217" spans="1:6" ht="15.75" thickBot="1" x14ac:dyDescent="0.3">
      <c r="A217" s="361">
        <v>9</v>
      </c>
      <c r="B217" s="362" t="s">
        <v>406</v>
      </c>
      <c r="C217" s="363" t="s">
        <v>10</v>
      </c>
      <c r="D217" s="364">
        <v>40</v>
      </c>
      <c r="E217" s="365">
        <f t="shared" si="5"/>
        <v>240</v>
      </c>
      <c r="F217" s="365">
        <v>300</v>
      </c>
    </row>
    <row r="218" spans="1:6" ht="16.5" thickBot="1" x14ac:dyDescent="0.3">
      <c r="A218" s="366"/>
      <c r="B218" s="367"/>
      <c r="C218" s="346"/>
      <c r="D218" s="608" t="s">
        <v>102</v>
      </c>
      <c r="E218" s="348">
        <f>SUM(E205:E217)</f>
        <v>3320</v>
      </c>
      <c r="F218" s="348">
        <f>SUM(F205:F217)</f>
        <v>4150</v>
      </c>
    </row>
    <row r="220" spans="1:6" x14ac:dyDescent="0.25">
      <c r="A220" s="1" t="s">
        <v>504</v>
      </c>
    </row>
    <row r="221" spans="1:6" x14ac:dyDescent="0.25">
      <c r="A221" s="1" t="s">
        <v>505</v>
      </c>
    </row>
    <row r="224" spans="1:6" ht="15.75" x14ac:dyDescent="0.25">
      <c r="B224" s="775" t="s">
        <v>495</v>
      </c>
    </row>
    <row r="225" spans="3:4" x14ac:dyDescent="0.25">
      <c r="C225" s="776" t="s">
        <v>394</v>
      </c>
    </row>
    <row r="227" spans="3:4" x14ac:dyDescent="0.25">
      <c r="D227" t="s">
        <v>496</v>
      </c>
    </row>
    <row r="228" spans="3:4" x14ac:dyDescent="0.25">
      <c r="D228" t="s">
        <v>497</v>
      </c>
    </row>
  </sheetData>
  <mergeCells count="37">
    <mergeCell ref="A4:F4"/>
    <mergeCell ref="D150:D152"/>
    <mergeCell ref="E150:E152"/>
    <mergeCell ref="F150:F152"/>
    <mergeCell ref="A149:F149"/>
    <mergeCell ref="A107:F107"/>
    <mergeCell ref="D99:D101"/>
    <mergeCell ref="E99:E101"/>
    <mergeCell ref="F99:F101"/>
    <mergeCell ref="A61:F61"/>
    <mergeCell ref="D84:D86"/>
    <mergeCell ref="E84:E86"/>
    <mergeCell ref="F84:F86"/>
    <mergeCell ref="A83:F83"/>
    <mergeCell ref="A5:F5"/>
    <mergeCell ref="A51:F51"/>
    <mergeCell ref="D202:D204"/>
    <mergeCell ref="E202:E204"/>
    <mergeCell ref="F202:F204"/>
    <mergeCell ref="A201:F201"/>
    <mergeCell ref="D52:D53"/>
    <mergeCell ref="E52:E53"/>
    <mergeCell ref="F52:F53"/>
    <mergeCell ref="D187:D189"/>
    <mergeCell ref="E187:E189"/>
    <mergeCell ref="F187:F189"/>
    <mergeCell ref="A186:F186"/>
    <mergeCell ref="D108:D110"/>
    <mergeCell ref="E108:E110"/>
    <mergeCell ref="F108:F110"/>
    <mergeCell ref="D6:D7"/>
    <mergeCell ref="F6:F7"/>
    <mergeCell ref="E6:E7"/>
    <mergeCell ref="A98:F98"/>
    <mergeCell ref="D62:D63"/>
    <mergeCell ref="E62:E63"/>
    <mergeCell ref="F62:F63"/>
  </mergeCells>
  <pageMargins left="0.31496062992125984" right="0.11811023622047245" top="0.55118110236220474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1" sqref="G1"/>
    </sheetView>
  </sheetViews>
  <sheetFormatPr defaultRowHeight="15" x14ac:dyDescent="0.25"/>
  <cols>
    <col min="1" max="1" width="4.140625" style="122" customWidth="1"/>
    <col min="2" max="2" width="40.28515625" style="121" customWidth="1"/>
    <col min="3" max="3" width="6.85546875" style="121" customWidth="1"/>
    <col min="4" max="4" width="11.5703125" style="121" customWidth="1"/>
    <col min="5" max="5" width="14.42578125" style="121" customWidth="1"/>
    <col min="6" max="7" width="9.140625" style="121"/>
    <col min="8" max="9" width="11.42578125" style="121" customWidth="1"/>
    <col min="10" max="10" width="9.85546875" style="121" customWidth="1"/>
    <col min="11" max="11" width="11" style="121" customWidth="1"/>
    <col min="12" max="16384" width="9.140625" style="121"/>
  </cols>
  <sheetData>
    <row r="1" spans="1:11" ht="15.75" thickBot="1" x14ac:dyDescent="0.3"/>
    <row r="2" spans="1:11" ht="18" customHeight="1" thickBot="1" x14ac:dyDescent="0.3">
      <c r="A2" s="1034" t="s">
        <v>206</v>
      </c>
      <c r="B2" s="1035"/>
      <c r="C2" s="1035"/>
      <c r="D2" s="1035"/>
      <c r="E2" s="1036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713"/>
      <c r="C3" s="713" t="s">
        <v>2</v>
      </c>
      <c r="D3" s="1026" t="s">
        <v>43</v>
      </c>
      <c r="E3" s="1024" t="s">
        <v>103</v>
      </c>
      <c r="F3" s="151" t="s">
        <v>100</v>
      </c>
      <c r="G3" s="125" t="s">
        <v>101</v>
      </c>
      <c r="H3" s="126" t="s">
        <v>102</v>
      </c>
      <c r="I3" s="127" t="s">
        <v>102</v>
      </c>
      <c r="J3" s="176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714" t="s">
        <v>3</v>
      </c>
      <c r="D4" s="1027"/>
      <c r="E4" s="1025"/>
      <c r="F4" s="152" t="s">
        <v>10</v>
      </c>
      <c r="G4" s="131" t="s">
        <v>10</v>
      </c>
      <c r="H4" s="132" t="s">
        <v>105</v>
      </c>
      <c r="I4" s="133" t="s">
        <v>105</v>
      </c>
      <c r="J4" s="177" t="s">
        <v>10</v>
      </c>
      <c r="K4" s="135" t="s">
        <v>105</v>
      </c>
    </row>
    <row r="5" spans="1:11" s="180" customFormat="1" ht="14.25" customHeight="1" x14ac:dyDescent="0.25">
      <c r="A5" s="372">
        <v>1</v>
      </c>
      <c r="B5" s="337" t="s">
        <v>459</v>
      </c>
      <c r="C5" s="358" t="s">
        <v>10</v>
      </c>
      <c r="D5" s="358">
        <v>1</v>
      </c>
      <c r="E5" s="360">
        <v>135</v>
      </c>
      <c r="F5" s="159"/>
      <c r="G5" s="160"/>
      <c r="H5" s="161">
        <f t="shared" ref="H5:H18" si="0">F5*G5</f>
        <v>0</v>
      </c>
      <c r="I5" s="162">
        <f t="shared" ref="I5:I18" si="1">H5*1.25</f>
        <v>0</v>
      </c>
      <c r="J5" s="196">
        <f t="shared" ref="J5:J12" si="2">D5-G5</f>
        <v>1</v>
      </c>
      <c r="K5" s="164">
        <f t="shared" ref="K5:K12" si="3">E5-I5</f>
        <v>135</v>
      </c>
    </row>
    <row r="6" spans="1:11" s="180" customFormat="1" ht="14.25" customHeight="1" x14ac:dyDescent="0.25">
      <c r="A6" s="372">
        <v>2</v>
      </c>
      <c r="B6" s="337" t="s">
        <v>556</v>
      </c>
      <c r="C6" s="358" t="s">
        <v>10</v>
      </c>
      <c r="D6" s="358">
        <v>1</v>
      </c>
      <c r="E6" s="360">
        <v>380</v>
      </c>
      <c r="F6" s="159"/>
      <c r="G6" s="160"/>
      <c r="H6" s="161">
        <f t="shared" ref="H6:H12" si="4">F6*G6</f>
        <v>0</v>
      </c>
      <c r="I6" s="162">
        <f t="shared" ref="I6:I12" si="5">H6*1.25</f>
        <v>0</v>
      </c>
      <c r="J6" s="196">
        <f t="shared" si="2"/>
        <v>1</v>
      </c>
      <c r="K6" s="164">
        <f t="shared" si="3"/>
        <v>380</v>
      </c>
    </row>
    <row r="7" spans="1:11" s="180" customFormat="1" ht="14.25" customHeight="1" x14ac:dyDescent="0.25">
      <c r="A7" s="372">
        <v>3</v>
      </c>
      <c r="B7" s="337" t="s">
        <v>436</v>
      </c>
      <c r="C7" s="358" t="s">
        <v>10</v>
      </c>
      <c r="D7" s="358">
        <v>1</v>
      </c>
      <c r="E7" s="360">
        <v>170</v>
      </c>
      <c r="F7" s="181"/>
      <c r="G7" s="182"/>
      <c r="H7" s="183">
        <f t="shared" si="4"/>
        <v>0</v>
      </c>
      <c r="I7" s="682">
        <f t="shared" si="5"/>
        <v>0</v>
      </c>
      <c r="J7" s="728">
        <f t="shared" si="2"/>
        <v>1</v>
      </c>
      <c r="K7" s="717">
        <f t="shared" si="3"/>
        <v>170</v>
      </c>
    </row>
    <row r="8" spans="1:11" s="180" customFormat="1" ht="14.25" customHeight="1" x14ac:dyDescent="0.25">
      <c r="A8" s="372">
        <v>4</v>
      </c>
      <c r="B8" s="337" t="s">
        <v>557</v>
      </c>
      <c r="C8" s="358" t="s">
        <v>10</v>
      </c>
      <c r="D8" s="358">
        <v>1</v>
      </c>
      <c r="E8" s="360">
        <v>400</v>
      </c>
      <c r="F8" s="159"/>
      <c r="G8" s="160"/>
      <c r="H8" s="161">
        <f t="shared" si="4"/>
        <v>0</v>
      </c>
      <c r="I8" s="162">
        <f t="shared" si="5"/>
        <v>0</v>
      </c>
      <c r="J8" s="196">
        <f t="shared" si="2"/>
        <v>1</v>
      </c>
      <c r="K8" s="164">
        <f t="shared" si="3"/>
        <v>400</v>
      </c>
    </row>
    <row r="9" spans="1:11" x14ac:dyDescent="0.25">
      <c r="A9" s="372">
        <v>5</v>
      </c>
      <c r="B9" s="368" t="s">
        <v>521</v>
      </c>
      <c r="C9" s="355" t="s">
        <v>10</v>
      </c>
      <c r="D9" s="739">
        <v>1</v>
      </c>
      <c r="E9" s="718">
        <v>150</v>
      </c>
      <c r="F9" s="178"/>
      <c r="G9" s="137"/>
      <c r="H9" s="138">
        <f t="shared" si="4"/>
        <v>0</v>
      </c>
      <c r="I9" s="139">
        <f t="shared" si="5"/>
        <v>0</v>
      </c>
      <c r="J9" s="179">
        <f t="shared" si="2"/>
        <v>1</v>
      </c>
      <c r="K9" s="715">
        <f t="shared" si="3"/>
        <v>150</v>
      </c>
    </row>
    <row r="10" spans="1:11" s="180" customFormat="1" ht="14.25" customHeight="1" x14ac:dyDescent="0.25">
      <c r="A10" s="372">
        <v>6</v>
      </c>
      <c r="B10" s="337" t="s">
        <v>577</v>
      </c>
      <c r="C10" s="358" t="s">
        <v>10</v>
      </c>
      <c r="D10" s="358">
        <v>1</v>
      </c>
      <c r="E10" s="360">
        <v>240</v>
      </c>
      <c r="F10" s="159"/>
      <c r="G10" s="668"/>
      <c r="H10" s="161">
        <f t="shared" si="4"/>
        <v>0</v>
      </c>
      <c r="I10" s="162">
        <f t="shared" si="5"/>
        <v>0</v>
      </c>
      <c r="J10" s="196">
        <f t="shared" si="2"/>
        <v>1</v>
      </c>
      <c r="K10" s="164">
        <f t="shared" si="3"/>
        <v>240</v>
      </c>
    </row>
    <row r="11" spans="1:11" x14ac:dyDescent="0.25">
      <c r="A11" s="372">
        <v>7</v>
      </c>
      <c r="B11" s="370" t="s">
        <v>604</v>
      </c>
      <c r="C11" s="358" t="s">
        <v>10</v>
      </c>
      <c r="D11" s="371">
        <v>1</v>
      </c>
      <c r="E11" s="360">
        <v>170</v>
      </c>
      <c r="F11" s="178"/>
      <c r="G11" s="137"/>
      <c r="H11" s="138">
        <f t="shared" si="4"/>
        <v>0</v>
      </c>
      <c r="I11" s="139">
        <f t="shared" si="5"/>
        <v>0</v>
      </c>
      <c r="J11" s="179">
        <f t="shared" si="2"/>
        <v>1</v>
      </c>
      <c r="K11" s="715">
        <f t="shared" si="3"/>
        <v>170</v>
      </c>
    </row>
    <row r="12" spans="1:11" ht="14.25" customHeight="1" x14ac:dyDescent="0.25">
      <c r="A12" s="372">
        <v>8</v>
      </c>
      <c r="B12" s="368" t="s">
        <v>590</v>
      </c>
      <c r="C12" s="355" t="s">
        <v>10</v>
      </c>
      <c r="D12" s="369">
        <v>3</v>
      </c>
      <c r="E12" s="332">
        <v>420</v>
      </c>
      <c r="F12" s="159"/>
      <c r="G12" s="160"/>
      <c r="H12" s="161">
        <f t="shared" si="4"/>
        <v>0</v>
      </c>
      <c r="I12" s="162">
        <f t="shared" si="5"/>
        <v>0</v>
      </c>
      <c r="J12" s="196">
        <f t="shared" si="2"/>
        <v>3</v>
      </c>
      <c r="K12" s="164">
        <f t="shared" si="3"/>
        <v>420</v>
      </c>
    </row>
    <row r="13" spans="1:11" x14ac:dyDescent="0.25">
      <c r="A13" s="372">
        <v>9</v>
      </c>
      <c r="B13" s="357" t="s">
        <v>541</v>
      </c>
      <c r="C13" s="358" t="s">
        <v>10</v>
      </c>
      <c r="D13" s="371">
        <v>1</v>
      </c>
      <c r="E13" s="360">
        <v>400</v>
      </c>
      <c r="F13" s="178"/>
      <c r="G13" s="137"/>
      <c r="H13" s="138">
        <f t="shared" ref="H13:H15" si="6">F13*G13</f>
        <v>0</v>
      </c>
      <c r="I13" s="139">
        <f t="shared" ref="I13:I15" si="7">H13*1.25</f>
        <v>0</v>
      </c>
      <c r="J13" s="179">
        <f t="shared" ref="J13:J14" si="8">D13-G13</f>
        <v>1</v>
      </c>
      <c r="K13" s="715">
        <f t="shared" ref="K13:K15" si="9">E13-I13</f>
        <v>400</v>
      </c>
    </row>
    <row r="14" spans="1:11" x14ac:dyDescent="0.25">
      <c r="A14" s="372">
        <v>10</v>
      </c>
      <c r="B14" s="357" t="s">
        <v>542</v>
      </c>
      <c r="C14" s="358" t="s">
        <v>10</v>
      </c>
      <c r="D14" s="371">
        <v>1</v>
      </c>
      <c r="E14" s="360">
        <v>470</v>
      </c>
      <c r="F14" s="178"/>
      <c r="G14" s="137"/>
      <c r="H14" s="138">
        <f t="shared" si="6"/>
        <v>0</v>
      </c>
      <c r="I14" s="139">
        <f t="shared" si="7"/>
        <v>0</v>
      </c>
      <c r="J14" s="179">
        <f t="shared" si="8"/>
        <v>1</v>
      </c>
      <c r="K14" s="715">
        <f t="shared" si="9"/>
        <v>470</v>
      </c>
    </row>
    <row r="15" spans="1:11" s="180" customFormat="1" ht="14.25" customHeight="1" x14ac:dyDescent="0.25">
      <c r="A15" s="372">
        <v>11</v>
      </c>
      <c r="B15" s="337" t="s">
        <v>580</v>
      </c>
      <c r="C15" s="358" t="s">
        <v>10</v>
      </c>
      <c r="D15" s="358">
        <v>1</v>
      </c>
      <c r="E15" s="360">
        <v>210</v>
      </c>
      <c r="F15" s="159"/>
      <c r="G15" s="668"/>
      <c r="H15" s="161">
        <f t="shared" si="6"/>
        <v>0</v>
      </c>
      <c r="I15" s="162">
        <f t="shared" si="7"/>
        <v>0</v>
      </c>
      <c r="J15" s="196">
        <f>D15-G15</f>
        <v>1</v>
      </c>
      <c r="K15" s="164">
        <f t="shared" si="9"/>
        <v>210</v>
      </c>
    </row>
    <row r="16" spans="1:11" s="180" customFormat="1" ht="14.25" customHeight="1" x14ac:dyDescent="0.25">
      <c r="A16" s="372">
        <v>12</v>
      </c>
      <c r="B16" s="337" t="s">
        <v>447</v>
      </c>
      <c r="C16" s="358" t="s">
        <v>10</v>
      </c>
      <c r="D16" s="358">
        <v>1</v>
      </c>
      <c r="E16" s="360">
        <v>180</v>
      </c>
      <c r="F16" s="159"/>
      <c r="G16" s="160"/>
      <c r="H16" s="161">
        <f t="shared" si="0"/>
        <v>0</v>
      </c>
      <c r="I16" s="162">
        <f t="shared" si="1"/>
        <v>0</v>
      </c>
      <c r="J16" s="196">
        <f>D16-G16</f>
        <v>1</v>
      </c>
      <c r="K16" s="164">
        <f>E16-I16</f>
        <v>180</v>
      </c>
    </row>
    <row r="17" spans="1:11" s="180" customFormat="1" ht="15" customHeight="1" x14ac:dyDescent="0.25">
      <c r="A17" s="372">
        <v>13</v>
      </c>
      <c r="B17" s="337" t="s">
        <v>141</v>
      </c>
      <c r="C17" s="358" t="s">
        <v>10</v>
      </c>
      <c r="D17" s="740">
        <v>1</v>
      </c>
      <c r="E17" s="741">
        <v>200</v>
      </c>
      <c r="F17" s="178"/>
      <c r="G17" s="137"/>
      <c r="H17" s="138">
        <f>F17*G17</f>
        <v>0</v>
      </c>
      <c r="I17" s="139">
        <f>H17*1.25</f>
        <v>0</v>
      </c>
      <c r="J17" s="179">
        <f>D17-G17</f>
        <v>1</v>
      </c>
      <c r="K17" s="715">
        <f>E17-I17</f>
        <v>200</v>
      </c>
    </row>
    <row r="18" spans="1:11" x14ac:dyDescent="0.25">
      <c r="A18" s="372">
        <v>14</v>
      </c>
      <c r="B18" s="368" t="s">
        <v>51</v>
      </c>
      <c r="C18" s="355" t="s">
        <v>10</v>
      </c>
      <c r="D18" s="739">
        <v>3</v>
      </c>
      <c r="E18" s="718">
        <v>600</v>
      </c>
      <c r="F18" s="178"/>
      <c r="G18" s="137"/>
      <c r="H18" s="138">
        <f t="shared" si="0"/>
        <v>0</v>
      </c>
      <c r="I18" s="139">
        <f t="shared" si="1"/>
        <v>0</v>
      </c>
      <c r="J18" s="179">
        <f t="shared" ref="J18" si="10">D18-G18</f>
        <v>3</v>
      </c>
      <c r="K18" s="715">
        <f t="shared" ref="K18" si="11">E18-I18</f>
        <v>600</v>
      </c>
    </row>
    <row r="19" spans="1:11" x14ac:dyDescent="0.25">
      <c r="A19" s="372">
        <v>15</v>
      </c>
      <c r="B19" s="368" t="s">
        <v>531</v>
      </c>
      <c r="C19" s="355" t="s">
        <v>10</v>
      </c>
      <c r="D19" s="369">
        <v>2</v>
      </c>
      <c r="E19" s="332">
        <v>320</v>
      </c>
      <c r="F19" s="178"/>
      <c r="G19" s="137"/>
      <c r="H19" s="138">
        <f>F19*G19</f>
        <v>0</v>
      </c>
      <c r="I19" s="139">
        <f>H19*1.25</f>
        <v>0</v>
      </c>
      <c r="J19" s="179">
        <f>D19-G19</f>
        <v>2</v>
      </c>
      <c r="K19" s="715">
        <f>E19-I19</f>
        <v>320</v>
      </c>
    </row>
    <row r="20" spans="1:11" x14ac:dyDescent="0.25">
      <c r="A20" s="372">
        <v>16</v>
      </c>
      <c r="B20" s="368" t="s">
        <v>697</v>
      </c>
      <c r="C20" s="355" t="s">
        <v>10</v>
      </c>
      <c r="D20" s="369">
        <v>2</v>
      </c>
      <c r="E20" s="332">
        <v>670</v>
      </c>
      <c r="F20" s="178"/>
      <c r="G20" s="137"/>
      <c r="H20" s="138">
        <f>F20*G20</f>
        <v>0</v>
      </c>
      <c r="I20" s="139">
        <f>H20*1.25</f>
        <v>0</v>
      </c>
      <c r="J20" s="179">
        <f>D20-G20</f>
        <v>2</v>
      </c>
      <c r="K20" s="715">
        <f>E20-I20</f>
        <v>670</v>
      </c>
    </row>
    <row r="21" spans="1:11" s="180" customFormat="1" ht="14.25" customHeight="1" x14ac:dyDescent="0.25">
      <c r="A21" s="372">
        <v>17</v>
      </c>
      <c r="B21" s="337" t="s">
        <v>132</v>
      </c>
      <c r="C21" s="358" t="s">
        <v>10</v>
      </c>
      <c r="D21" s="740">
        <v>1</v>
      </c>
      <c r="E21" s="741">
        <v>160</v>
      </c>
      <c r="F21" s="178"/>
      <c r="G21" s="137"/>
      <c r="H21" s="138">
        <f>F21*G21</f>
        <v>0</v>
      </c>
      <c r="I21" s="139">
        <f>H21*1.25</f>
        <v>0</v>
      </c>
      <c r="J21" s="179">
        <f>D21-G21</f>
        <v>1</v>
      </c>
      <c r="K21" s="715">
        <f>E21-I21</f>
        <v>160</v>
      </c>
    </row>
    <row r="22" spans="1:11" s="180" customFormat="1" ht="14.25" customHeight="1" x14ac:dyDescent="0.25">
      <c r="A22" s="372">
        <v>18</v>
      </c>
      <c r="B22" s="337" t="s">
        <v>546</v>
      </c>
      <c r="C22" s="358" t="s">
        <v>10</v>
      </c>
      <c r="D22" s="740">
        <v>3</v>
      </c>
      <c r="E22" s="741">
        <v>500</v>
      </c>
      <c r="F22" s="178"/>
      <c r="G22" s="137"/>
      <c r="H22" s="138">
        <f>F22*G22</f>
        <v>0</v>
      </c>
      <c r="I22" s="139">
        <f>H22*1.25</f>
        <v>0</v>
      </c>
      <c r="J22" s="179">
        <f>D22-G22</f>
        <v>3</v>
      </c>
      <c r="K22" s="715">
        <f>E22-I22</f>
        <v>500</v>
      </c>
    </row>
    <row r="23" spans="1:11" x14ac:dyDescent="0.25">
      <c r="A23" s="372">
        <v>19</v>
      </c>
      <c r="B23" s="370" t="s">
        <v>614</v>
      </c>
      <c r="C23" s="358" t="s">
        <v>10</v>
      </c>
      <c r="D23" s="371">
        <v>2</v>
      </c>
      <c r="E23" s="360">
        <v>530</v>
      </c>
      <c r="F23" s="178"/>
      <c r="G23" s="137"/>
      <c r="H23" s="138">
        <f>F23*G23</f>
        <v>0</v>
      </c>
      <c r="I23" s="139">
        <f>H23*1.25</f>
        <v>0</v>
      </c>
      <c r="J23" s="179">
        <f>D23-G23</f>
        <v>2</v>
      </c>
      <c r="K23" s="715">
        <f>E23-I23</f>
        <v>530</v>
      </c>
    </row>
    <row r="24" spans="1:11" x14ac:dyDescent="0.25">
      <c r="A24" s="372">
        <v>20</v>
      </c>
      <c r="B24" s="368" t="s">
        <v>52</v>
      </c>
      <c r="C24" s="355" t="s">
        <v>10</v>
      </c>
      <c r="D24" s="369">
        <v>1</v>
      </c>
      <c r="E24" s="332">
        <v>120</v>
      </c>
      <c r="F24" s="178"/>
      <c r="G24" s="137"/>
      <c r="H24" s="138">
        <f t="shared" ref="H24:H30" si="12">F24*G24</f>
        <v>0</v>
      </c>
      <c r="I24" s="139">
        <f t="shared" ref="I24:I30" si="13">H24*1.25</f>
        <v>0</v>
      </c>
      <c r="J24" s="179">
        <f t="shared" ref="J24:J30" si="14">D24-G24</f>
        <v>1</v>
      </c>
      <c r="K24" s="715">
        <f t="shared" ref="K24:K30" si="15">E24-I24</f>
        <v>120</v>
      </c>
    </row>
    <row r="25" spans="1:11" x14ac:dyDescent="0.25">
      <c r="A25" s="372">
        <v>21</v>
      </c>
      <c r="B25" s="368" t="s">
        <v>49</v>
      </c>
      <c r="C25" s="355" t="s">
        <v>10</v>
      </c>
      <c r="D25" s="739">
        <v>4</v>
      </c>
      <c r="E25" s="718">
        <v>660</v>
      </c>
      <c r="F25" s="178"/>
      <c r="G25" s="137"/>
      <c r="H25" s="138">
        <f t="shared" ref="H25:H28" si="16">F25*G25</f>
        <v>0</v>
      </c>
      <c r="I25" s="139">
        <f t="shared" ref="I25:I28" si="17">H25*1.25</f>
        <v>0</v>
      </c>
      <c r="J25" s="179">
        <f>D25-G25</f>
        <v>4</v>
      </c>
      <c r="K25" s="715">
        <f>E25-I25</f>
        <v>660</v>
      </c>
    </row>
    <row r="26" spans="1:11" x14ac:dyDescent="0.25">
      <c r="A26" s="372">
        <v>22</v>
      </c>
      <c r="B26" s="368" t="s">
        <v>50</v>
      </c>
      <c r="C26" s="355" t="s">
        <v>10</v>
      </c>
      <c r="D26" s="739">
        <v>3</v>
      </c>
      <c r="E26" s="718">
        <v>560</v>
      </c>
      <c r="F26" s="178"/>
      <c r="G26" s="137"/>
      <c r="H26" s="138">
        <f t="shared" si="16"/>
        <v>0</v>
      </c>
      <c r="I26" s="139">
        <f t="shared" si="17"/>
        <v>0</v>
      </c>
      <c r="J26" s="179">
        <f>D26-G26</f>
        <v>3</v>
      </c>
      <c r="K26" s="715">
        <f>E26-I26</f>
        <v>560</v>
      </c>
    </row>
    <row r="27" spans="1:11" x14ac:dyDescent="0.25">
      <c r="A27" s="372">
        <v>23</v>
      </c>
      <c r="B27" s="368" t="s">
        <v>537</v>
      </c>
      <c r="C27" s="355" t="s">
        <v>10</v>
      </c>
      <c r="D27" s="739">
        <v>1</v>
      </c>
      <c r="E27" s="718">
        <v>90</v>
      </c>
      <c r="F27" s="178"/>
      <c r="G27" s="137"/>
      <c r="H27" s="138">
        <f t="shared" si="16"/>
        <v>0</v>
      </c>
      <c r="I27" s="139">
        <f t="shared" si="17"/>
        <v>0</v>
      </c>
      <c r="J27" s="179">
        <f>D27-G27</f>
        <v>1</v>
      </c>
      <c r="K27" s="715">
        <f>E27-I27</f>
        <v>90</v>
      </c>
    </row>
    <row r="28" spans="1:11" x14ac:dyDescent="0.25">
      <c r="A28" s="372">
        <v>24</v>
      </c>
      <c r="B28" s="368" t="s">
        <v>538</v>
      </c>
      <c r="C28" s="355" t="s">
        <v>10</v>
      </c>
      <c r="D28" s="739">
        <v>1</v>
      </c>
      <c r="E28" s="718">
        <v>100</v>
      </c>
      <c r="F28" s="178"/>
      <c r="G28" s="137"/>
      <c r="H28" s="138">
        <f t="shared" si="16"/>
        <v>0</v>
      </c>
      <c r="I28" s="139">
        <f t="shared" si="17"/>
        <v>0</v>
      </c>
      <c r="J28" s="179">
        <f>D28-G28</f>
        <v>1</v>
      </c>
      <c r="K28" s="715">
        <f>E28-I28</f>
        <v>100</v>
      </c>
    </row>
    <row r="29" spans="1:11" x14ac:dyDescent="0.25">
      <c r="A29" s="372">
        <v>25</v>
      </c>
      <c r="B29" s="368" t="s">
        <v>706</v>
      </c>
      <c r="C29" s="355" t="s">
        <v>10</v>
      </c>
      <c r="D29" s="369">
        <v>1</v>
      </c>
      <c r="E29" s="332">
        <v>100</v>
      </c>
      <c r="F29" s="178"/>
      <c r="G29" s="137"/>
      <c r="H29" s="138">
        <f>F29*G29</f>
        <v>0</v>
      </c>
      <c r="I29" s="139">
        <f>H29*1.25</f>
        <v>0</v>
      </c>
      <c r="J29" s="179">
        <f>D29-G29</f>
        <v>1</v>
      </c>
      <c r="K29" s="715">
        <f>E29-I29</f>
        <v>100</v>
      </c>
    </row>
    <row r="30" spans="1:11" x14ac:dyDescent="0.25">
      <c r="A30" s="372">
        <v>26</v>
      </c>
      <c r="B30" s="370" t="s">
        <v>602</v>
      </c>
      <c r="C30" s="358" t="s">
        <v>10</v>
      </c>
      <c r="D30" s="371">
        <v>1</v>
      </c>
      <c r="E30" s="360">
        <v>120</v>
      </c>
      <c r="F30" s="178"/>
      <c r="G30" s="137"/>
      <c r="H30" s="138">
        <f t="shared" si="12"/>
        <v>0</v>
      </c>
      <c r="I30" s="139">
        <f t="shared" si="13"/>
        <v>0</v>
      </c>
      <c r="J30" s="179">
        <f t="shared" si="14"/>
        <v>1</v>
      </c>
      <c r="K30" s="715">
        <f t="shared" si="15"/>
        <v>120</v>
      </c>
    </row>
    <row r="31" spans="1:11" x14ac:dyDescent="0.25">
      <c r="A31" s="372">
        <v>27</v>
      </c>
      <c r="B31" s="370" t="s">
        <v>670</v>
      </c>
      <c r="C31" s="358" t="s">
        <v>10</v>
      </c>
      <c r="D31" s="371">
        <v>2</v>
      </c>
      <c r="E31" s="360">
        <v>15</v>
      </c>
      <c r="F31" s="178"/>
      <c r="G31" s="137"/>
      <c r="H31" s="138">
        <f>F31*G31</f>
        <v>0</v>
      </c>
      <c r="I31" s="139">
        <f>H31*1.25</f>
        <v>0</v>
      </c>
      <c r="J31" s="179">
        <f>D31-G31</f>
        <v>2</v>
      </c>
      <c r="K31" s="715">
        <f>E31-I31</f>
        <v>15</v>
      </c>
    </row>
    <row r="32" spans="1:11" x14ac:dyDescent="0.25">
      <c r="A32" s="372">
        <v>28</v>
      </c>
      <c r="B32" s="370" t="s">
        <v>747</v>
      </c>
      <c r="C32" s="358" t="s">
        <v>10</v>
      </c>
      <c r="D32" s="371">
        <v>5</v>
      </c>
      <c r="E32" s="360">
        <v>150</v>
      </c>
      <c r="F32" s="178"/>
      <c r="G32" s="137"/>
      <c r="H32" s="138">
        <f>F32*G32</f>
        <v>0</v>
      </c>
      <c r="I32" s="139">
        <f>H32*1.25</f>
        <v>0</v>
      </c>
      <c r="J32" s="997">
        <f>D32-G32</f>
        <v>5</v>
      </c>
      <c r="K32" s="998">
        <f>E32-I32</f>
        <v>150</v>
      </c>
    </row>
    <row r="33" spans="1:11" ht="15" customHeight="1" x14ac:dyDescent="0.25">
      <c r="A33" s="354"/>
      <c r="B33" s="330"/>
      <c r="C33" s="355"/>
      <c r="D33" s="355"/>
      <c r="E33" s="332"/>
      <c r="F33" s="178"/>
      <c r="G33" s="137"/>
      <c r="H33" s="138">
        <f>F33*G33</f>
        <v>0</v>
      </c>
      <c r="I33" s="139">
        <f>H33*1.25</f>
        <v>0</v>
      </c>
      <c r="J33" s="179">
        <f>D33-G33</f>
        <v>0</v>
      </c>
      <c r="K33" s="715">
        <f>E33-I33</f>
        <v>0</v>
      </c>
    </row>
    <row r="34" spans="1:11" ht="15" customHeight="1" thickBot="1" x14ac:dyDescent="0.3">
      <c r="A34" s="340"/>
      <c r="B34" s="683" t="s">
        <v>422</v>
      </c>
      <c r="C34" s="646"/>
      <c r="D34" s="647"/>
      <c r="E34" s="648"/>
      <c r="F34" s="720"/>
      <c r="G34" s="721"/>
      <c r="H34" s="678"/>
      <c r="I34" s="679"/>
      <c r="J34" s="199">
        <f>D34-G34</f>
        <v>0</v>
      </c>
      <c r="K34" s="173">
        <f>E34-I34</f>
        <v>0</v>
      </c>
    </row>
    <row r="35" spans="1:11" ht="21.75" customHeight="1" thickBot="1" x14ac:dyDescent="0.3">
      <c r="A35" s="366"/>
      <c r="B35" s="367"/>
      <c r="C35" s="346">
        <v>322113</v>
      </c>
      <c r="D35" s="347" t="s">
        <v>102</v>
      </c>
      <c r="E35" s="373">
        <f>SUM(E5:E34)</f>
        <v>8220</v>
      </c>
      <c r="H35" s="186">
        <f>SUM(H5:H34)</f>
        <v>0</v>
      </c>
      <c r="I35" s="186">
        <f>SUM(I5:I34)</f>
        <v>0</v>
      </c>
      <c r="K35" s="187">
        <f>SUM(K5:K34)</f>
        <v>8220</v>
      </c>
    </row>
  </sheetData>
  <mergeCells count="5">
    <mergeCell ref="J2:K2"/>
    <mergeCell ref="A2:E2"/>
    <mergeCell ref="D3:D4"/>
    <mergeCell ref="E3:E4"/>
    <mergeCell ref="F2:H2"/>
  </mergeCells>
  <phoneticPr fontId="4" type="noConversion"/>
  <pageMargins left="0.35433070866141736" right="0.19685039370078741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1" sqref="G1"/>
    </sheetView>
  </sheetViews>
  <sheetFormatPr defaultRowHeight="15" x14ac:dyDescent="0.25"/>
  <cols>
    <col min="1" max="1" width="4.140625" style="202" customWidth="1"/>
    <col min="2" max="2" width="28" style="121" customWidth="1"/>
    <col min="3" max="3" width="12.7109375" style="121" customWidth="1"/>
    <col min="4" max="4" width="11.42578125" style="121" customWidth="1"/>
    <col min="5" max="5" width="14.140625" style="121" customWidth="1"/>
    <col min="6" max="7" width="9.140625" style="121"/>
    <col min="8" max="9" width="12.7109375" style="121" customWidth="1"/>
    <col min="10" max="10" width="11.42578125" style="121" customWidth="1"/>
    <col min="11" max="11" width="12.7109375" style="121" customWidth="1"/>
    <col min="12" max="16384" width="9.140625" style="121"/>
  </cols>
  <sheetData>
    <row r="1" spans="1:11" s="189" customFormat="1" ht="15.75" thickBot="1" x14ac:dyDescent="0.3">
      <c r="A1" s="188"/>
    </row>
    <row r="2" spans="1:11" ht="15.75" thickBot="1" x14ac:dyDescent="0.3">
      <c r="A2" s="1037" t="s">
        <v>86</v>
      </c>
      <c r="B2" s="1038"/>
      <c r="C2" s="1038"/>
      <c r="D2" s="1038"/>
      <c r="E2" s="1039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4.25" customHeight="1" x14ac:dyDescent="0.25">
      <c r="A3" s="321"/>
      <c r="B3" s="713"/>
      <c r="C3" s="713"/>
      <c r="D3" s="1040" t="s">
        <v>43</v>
      </c>
      <c r="E3" s="1043" t="s">
        <v>103</v>
      </c>
      <c r="F3" s="151"/>
      <c r="G3" s="125"/>
      <c r="H3" s="126"/>
      <c r="I3" s="127"/>
      <c r="J3" s="176"/>
      <c r="K3" s="129"/>
    </row>
    <row r="4" spans="1:11" ht="14.25" customHeight="1" x14ac:dyDescent="0.25">
      <c r="A4" s="374" t="s">
        <v>0</v>
      </c>
      <c r="B4" s="634" t="s">
        <v>396</v>
      </c>
      <c r="C4" s="375" t="s">
        <v>2</v>
      </c>
      <c r="D4" s="1041"/>
      <c r="E4" s="1044"/>
      <c r="F4" s="190" t="s">
        <v>100</v>
      </c>
      <c r="G4" s="191" t="s">
        <v>101</v>
      </c>
      <c r="H4" s="192" t="s">
        <v>102</v>
      </c>
      <c r="I4" s="193" t="s">
        <v>102</v>
      </c>
      <c r="J4" s="194" t="s">
        <v>104</v>
      </c>
      <c r="K4" s="195" t="s">
        <v>104</v>
      </c>
    </row>
    <row r="5" spans="1:11" ht="14.25" customHeight="1" thickBot="1" x14ac:dyDescent="0.3">
      <c r="A5" s="323" t="s">
        <v>1</v>
      </c>
      <c r="B5" s="714"/>
      <c r="C5" s="714" t="s">
        <v>3</v>
      </c>
      <c r="D5" s="1042"/>
      <c r="E5" s="1045"/>
      <c r="F5" s="152" t="s">
        <v>10</v>
      </c>
      <c r="G5" s="131" t="s">
        <v>10</v>
      </c>
      <c r="H5" s="132" t="s">
        <v>105</v>
      </c>
      <c r="I5" s="133" t="s">
        <v>105</v>
      </c>
      <c r="J5" s="177" t="s">
        <v>10</v>
      </c>
      <c r="K5" s="135" t="s">
        <v>105</v>
      </c>
    </row>
    <row r="6" spans="1:11" x14ac:dyDescent="0.25">
      <c r="A6" s="377" t="s">
        <v>4</v>
      </c>
      <c r="B6" s="378" t="s">
        <v>87</v>
      </c>
      <c r="C6" s="352" t="s">
        <v>84</v>
      </c>
      <c r="D6" s="379">
        <v>700</v>
      </c>
      <c r="E6" s="380">
        <v>1260</v>
      </c>
      <c r="F6" s="178"/>
      <c r="G6" s="137"/>
      <c r="H6" s="138">
        <f t="shared" ref="H6:H16" si="0">F6*G6</f>
        <v>0</v>
      </c>
      <c r="I6" s="139">
        <f t="shared" ref="I6:I16" si="1">H6*1.25</f>
        <v>0</v>
      </c>
      <c r="J6" s="179">
        <f t="shared" ref="J6:J16" si="2">D6-G6</f>
        <v>700</v>
      </c>
      <c r="K6" s="715">
        <f t="shared" ref="K6:K16" si="3">E6-I6</f>
        <v>1260</v>
      </c>
    </row>
    <row r="7" spans="1:11" x14ac:dyDescent="0.25">
      <c r="A7" s="381" t="s">
        <v>7</v>
      </c>
      <c r="B7" s="382" t="s">
        <v>88</v>
      </c>
      <c r="C7" s="331" t="s">
        <v>84</v>
      </c>
      <c r="D7" s="383">
        <v>300</v>
      </c>
      <c r="E7" s="384">
        <v>825</v>
      </c>
      <c r="F7" s="159"/>
      <c r="G7" s="160"/>
      <c r="H7" s="161">
        <f t="shared" si="0"/>
        <v>0</v>
      </c>
      <c r="I7" s="162">
        <f t="shared" si="1"/>
        <v>0</v>
      </c>
      <c r="J7" s="196">
        <f t="shared" si="2"/>
        <v>300</v>
      </c>
      <c r="K7" s="164">
        <f t="shared" si="3"/>
        <v>825</v>
      </c>
    </row>
    <row r="8" spans="1:11" x14ac:dyDescent="0.25">
      <c r="A8" s="381">
        <v>3</v>
      </c>
      <c r="B8" s="382" t="s">
        <v>90</v>
      </c>
      <c r="C8" s="331" t="s">
        <v>84</v>
      </c>
      <c r="D8" s="742">
        <v>2</v>
      </c>
      <c r="E8" s="743">
        <v>200</v>
      </c>
      <c r="F8" s="159"/>
      <c r="G8" s="160"/>
      <c r="H8" s="161">
        <f t="shared" si="0"/>
        <v>0</v>
      </c>
      <c r="I8" s="162">
        <f t="shared" si="1"/>
        <v>0</v>
      </c>
      <c r="J8" s="196">
        <f t="shared" si="2"/>
        <v>2</v>
      </c>
      <c r="K8" s="164">
        <f t="shared" si="3"/>
        <v>200</v>
      </c>
    </row>
    <row r="9" spans="1:11" x14ac:dyDescent="0.25">
      <c r="A9" s="381">
        <v>4</v>
      </c>
      <c r="B9" s="382" t="s">
        <v>92</v>
      </c>
      <c r="C9" s="331" t="s">
        <v>84</v>
      </c>
      <c r="D9" s="742">
        <v>2</v>
      </c>
      <c r="E9" s="743">
        <v>400</v>
      </c>
      <c r="F9" s="159"/>
      <c r="G9" s="160"/>
      <c r="H9" s="161">
        <f t="shared" si="0"/>
        <v>0</v>
      </c>
      <c r="I9" s="162">
        <f t="shared" si="1"/>
        <v>0</v>
      </c>
      <c r="J9" s="196">
        <f t="shared" si="2"/>
        <v>2</v>
      </c>
      <c r="K9" s="197">
        <f t="shared" si="3"/>
        <v>400</v>
      </c>
    </row>
    <row r="10" spans="1:11" x14ac:dyDescent="0.25">
      <c r="A10" s="381">
        <v>5</v>
      </c>
      <c r="B10" s="385" t="s">
        <v>140</v>
      </c>
      <c r="C10" s="338" t="s">
        <v>84</v>
      </c>
      <c r="D10" s="744">
        <v>3</v>
      </c>
      <c r="E10" s="745">
        <v>1335</v>
      </c>
      <c r="F10" s="165"/>
      <c r="G10" s="166"/>
      <c r="H10" s="161">
        <f t="shared" si="0"/>
        <v>0</v>
      </c>
      <c r="I10" s="162">
        <f t="shared" si="1"/>
        <v>0</v>
      </c>
      <c r="J10" s="196">
        <f t="shared" si="2"/>
        <v>3</v>
      </c>
      <c r="K10" s="197">
        <f t="shared" si="3"/>
        <v>1335</v>
      </c>
    </row>
    <row r="11" spans="1:11" x14ac:dyDescent="0.25">
      <c r="A11" s="381">
        <v>6</v>
      </c>
      <c r="B11" s="382" t="s">
        <v>544</v>
      </c>
      <c r="C11" s="331" t="s">
        <v>84</v>
      </c>
      <c r="D11" s="742"/>
      <c r="E11" s="743"/>
      <c r="F11" s="159"/>
      <c r="G11" s="160"/>
      <c r="H11" s="161">
        <f t="shared" si="0"/>
        <v>0</v>
      </c>
      <c r="I11" s="162">
        <f t="shared" si="1"/>
        <v>0</v>
      </c>
      <c r="J11" s="196">
        <f t="shared" si="2"/>
        <v>0</v>
      </c>
      <c r="K11" s="164">
        <f t="shared" si="3"/>
        <v>0</v>
      </c>
    </row>
    <row r="12" spans="1:11" x14ac:dyDescent="0.25">
      <c r="A12" s="381">
        <v>7</v>
      </c>
      <c r="B12" s="382" t="s">
        <v>93</v>
      </c>
      <c r="C12" s="331" t="s">
        <v>84</v>
      </c>
      <c r="D12" s="742"/>
      <c r="E12" s="743"/>
      <c r="F12" s="159"/>
      <c r="G12" s="160"/>
      <c r="H12" s="161">
        <f t="shared" si="0"/>
        <v>0</v>
      </c>
      <c r="I12" s="162">
        <f t="shared" si="1"/>
        <v>0</v>
      </c>
      <c r="J12" s="196">
        <f t="shared" si="2"/>
        <v>0</v>
      </c>
      <c r="K12" s="164">
        <f t="shared" si="3"/>
        <v>0</v>
      </c>
    </row>
    <row r="13" spans="1:11" x14ac:dyDescent="0.25">
      <c r="A13" s="381">
        <v>8</v>
      </c>
      <c r="B13" s="382" t="s">
        <v>94</v>
      </c>
      <c r="C13" s="331" t="s">
        <v>84</v>
      </c>
      <c r="D13" s="742"/>
      <c r="E13" s="743"/>
      <c r="F13" s="159"/>
      <c r="G13" s="160"/>
      <c r="H13" s="161">
        <f t="shared" si="0"/>
        <v>0</v>
      </c>
      <c r="I13" s="162">
        <f t="shared" si="1"/>
        <v>0</v>
      </c>
      <c r="J13" s="196">
        <f t="shared" si="2"/>
        <v>0</v>
      </c>
      <c r="K13" s="164">
        <f t="shared" si="3"/>
        <v>0</v>
      </c>
    </row>
    <row r="14" spans="1:11" x14ac:dyDescent="0.25">
      <c r="A14" s="381">
        <v>9</v>
      </c>
      <c r="B14" s="385" t="s">
        <v>462</v>
      </c>
      <c r="C14" s="338" t="s">
        <v>84</v>
      </c>
      <c r="D14" s="744"/>
      <c r="E14" s="745"/>
      <c r="F14" s="165"/>
      <c r="G14" s="166"/>
      <c r="H14" s="167">
        <f t="shared" si="0"/>
        <v>0</v>
      </c>
      <c r="I14" s="162">
        <f t="shared" si="1"/>
        <v>0</v>
      </c>
      <c r="J14" s="198">
        <f t="shared" si="2"/>
        <v>0</v>
      </c>
      <c r="K14" s="164">
        <f t="shared" si="3"/>
        <v>0</v>
      </c>
    </row>
    <row r="15" spans="1:11" x14ac:dyDescent="0.25">
      <c r="A15" s="381">
        <v>10</v>
      </c>
      <c r="B15" s="382" t="s">
        <v>91</v>
      </c>
      <c r="C15" s="331" t="s">
        <v>84</v>
      </c>
      <c r="D15" s="383"/>
      <c r="E15" s="384"/>
      <c r="F15" s="159"/>
      <c r="G15" s="160"/>
      <c r="H15" s="161">
        <f t="shared" si="0"/>
        <v>0</v>
      </c>
      <c r="I15" s="162">
        <f t="shared" si="1"/>
        <v>0</v>
      </c>
      <c r="J15" s="196">
        <f t="shared" si="2"/>
        <v>0</v>
      </c>
      <c r="K15" s="197">
        <f t="shared" si="3"/>
        <v>0</v>
      </c>
    </row>
    <row r="16" spans="1:11" x14ac:dyDescent="0.25">
      <c r="A16" s="381"/>
      <c r="B16" s="382"/>
      <c r="C16" s="331" t="s">
        <v>84</v>
      </c>
      <c r="D16" s="383"/>
      <c r="E16" s="384"/>
      <c r="F16" s="159"/>
      <c r="G16" s="160"/>
      <c r="H16" s="161">
        <f t="shared" si="0"/>
        <v>0</v>
      </c>
      <c r="I16" s="162">
        <f t="shared" si="1"/>
        <v>0</v>
      </c>
      <c r="J16" s="196">
        <f t="shared" si="2"/>
        <v>0</v>
      </c>
      <c r="K16" s="197">
        <f t="shared" si="3"/>
        <v>0</v>
      </c>
    </row>
    <row r="17" spans="1:11" ht="15.75" thickBot="1" x14ac:dyDescent="0.3">
      <c r="A17" s="386"/>
      <c r="B17" s="683" t="s">
        <v>422</v>
      </c>
      <c r="C17" s="342"/>
      <c r="D17" s="364"/>
      <c r="E17" s="388"/>
      <c r="F17" s="720"/>
      <c r="G17" s="721"/>
      <c r="H17" s="678"/>
      <c r="I17" s="679"/>
      <c r="J17" s="199"/>
      <c r="K17" s="185"/>
    </row>
    <row r="18" spans="1:11" ht="21.75" customHeight="1" thickBot="1" x14ac:dyDescent="0.3">
      <c r="A18" s="389"/>
      <c r="B18" s="367"/>
      <c r="C18" s="390">
        <v>322114</v>
      </c>
      <c r="D18" s="391" t="s">
        <v>102</v>
      </c>
      <c r="E18" s="392">
        <f>SUM(E6:E17)</f>
        <v>4020</v>
      </c>
      <c r="H18" s="200">
        <f>SUM(H6:H17)</f>
        <v>0</v>
      </c>
      <c r="I18" s="200">
        <f>SUM(I6:I17)</f>
        <v>0</v>
      </c>
      <c r="K18" s="201">
        <f>SUM(K6:K17)</f>
        <v>4020</v>
      </c>
    </row>
  </sheetData>
  <mergeCells count="5">
    <mergeCell ref="F2:H2"/>
    <mergeCell ref="J2:K2"/>
    <mergeCell ref="A2:E2"/>
    <mergeCell ref="D3:D5"/>
    <mergeCell ref="E3:E5"/>
  </mergeCells>
  <phoneticPr fontId="4" type="noConversion"/>
  <pageMargins left="0.35433070866141736" right="0.15748031496062992" top="0.59055118110236227" bottom="0.59055118110236227" header="0.51181102362204722" footer="0.51181102362204722"/>
  <pageSetup paperSize="9" orientation="landscape" r:id="rId1"/>
  <headerFooter alignWithMargins="0">
    <oddHeader>&amp;LOŠ"IVAN MAŽURANIĆ" SIBINJ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P17" sqref="P17"/>
    </sheetView>
  </sheetViews>
  <sheetFormatPr defaultRowHeight="15" x14ac:dyDescent="0.25"/>
  <cols>
    <col min="1" max="1" width="4.140625" style="202" customWidth="1"/>
    <col min="2" max="2" width="22.28515625" style="121" customWidth="1"/>
    <col min="3" max="3" width="10" style="121" customWidth="1"/>
    <col min="4" max="4" width="11.42578125" style="121" customWidth="1"/>
    <col min="5" max="6" width="10.5703125" style="121" customWidth="1"/>
    <col min="7" max="8" width="9.140625" style="121"/>
    <col min="9" max="11" width="10.5703125" style="121" customWidth="1"/>
    <col min="12" max="12" width="10.42578125" style="121" customWidth="1"/>
    <col min="13" max="16384" width="9.140625" style="121"/>
  </cols>
  <sheetData>
    <row r="1" spans="1:12" s="189" customFormat="1" ht="15.75" thickBot="1" x14ac:dyDescent="0.3">
      <c r="A1" s="188"/>
    </row>
    <row r="2" spans="1:12" ht="15.75" thickBot="1" x14ac:dyDescent="0.3">
      <c r="A2" s="1037" t="s">
        <v>207</v>
      </c>
      <c r="B2" s="1038"/>
      <c r="C2" s="1038"/>
      <c r="D2" s="1038"/>
      <c r="E2" s="1038"/>
      <c r="F2" s="1039"/>
      <c r="G2" s="1031" t="s">
        <v>186</v>
      </c>
      <c r="H2" s="1032"/>
      <c r="I2" s="1033"/>
      <c r="J2" s="123" t="s">
        <v>187</v>
      </c>
      <c r="K2" s="1022" t="s">
        <v>107</v>
      </c>
      <c r="L2" s="1023"/>
    </row>
    <row r="3" spans="1:12" ht="14.25" customHeight="1" x14ac:dyDescent="0.25">
      <c r="A3" s="321"/>
      <c r="B3" s="713"/>
      <c r="C3" s="713"/>
      <c r="D3" s="1040" t="s">
        <v>43</v>
      </c>
      <c r="E3" s="1046" t="s">
        <v>189</v>
      </c>
      <c r="F3" s="1043" t="s">
        <v>190</v>
      </c>
      <c r="G3" s="151"/>
      <c r="H3" s="125"/>
      <c r="I3" s="126"/>
      <c r="J3" s="127"/>
      <c r="K3" s="176"/>
      <c r="L3" s="129"/>
    </row>
    <row r="4" spans="1:12" ht="14.25" customHeight="1" x14ac:dyDescent="0.25">
      <c r="A4" s="374" t="s">
        <v>0</v>
      </c>
      <c r="B4" s="634" t="s">
        <v>396</v>
      </c>
      <c r="C4" s="375" t="s">
        <v>2</v>
      </c>
      <c r="D4" s="1041"/>
      <c r="E4" s="1047"/>
      <c r="F4" s="1044"/>
      <c r="G4" s="190" t="s">
        <v>100</v>
      </c>
      <c r="H4" s="191" t="s">
        <v>101</v>
      </c>
      <c r="I4" s="192" t="s">
        <v>102</v>
      </c>
      <c r="J4" s="193" t="s">
        <v>102</v>
      </c>
      <c r="K4" s="194" t="s">
        <v>104</v>
      </c>
      <c r="L4" s="195" t="s">
        <v>104</v>
      </c>
    </row>
    <row r="5" spans="1:12" ht="14.25" customHeight="1" thickBot="1" x14ac:dyDescent="0.3">
      <c r="A5" s="323" t="s">
        <v>1</v>
      </c>
      <c r="B5" s="376"/>
      <c r="C5" s="714" t="s">
        <v>3</v>
      </c>
      <c r="D5" s="1042"/>
      <c r="E5" s="1048"/>
      <c r="F5" s="1045"/>
      <c r="G5" s="152" t="s">
        <v>10</v>
      </c>
      <c r="H5" s="131" t="s">
        <v>10</v>
      </c>
      <c r="I5" s="132" t="s">
        <v>105</v>
      </c>
      <c r="J5" s="133" t="s">
        <v>105</v>
      </c>
      <c r="K5" s="177" t="s">
        <v>10</v>
      </c>
      <c r="L5" s="135" t="s">
        <v>105</v>
      </c>
    </row>
    <row r="6" spans="1:12" x14ac:dyDescent="0.25">
      <c r="A6" s="377">
        <v>1</v>
      </c>
      <c r="B6" s="378" t="s">
        <v>191</v>
      </c>
      <c r="C6" s="352" t="s">
        <v>10</v>
      </c>
      <c r="D6" s="393">
        <v>2</v>
      </c>
      <c r="E6" s="394">
        <v>345</v>
      </c>
      <c r="F6" s="395">
        <v>390</v>
      </c>
      <c r="G6" s="178"/>
      <c r="H6" s="137"/>
      <c r="I6" s="138">
        <f>G6*H6</f>
        <v>0</v>
      </c>
      <c r="J6" s="139"/>
      <c r="K6" s="179">
        <f>D6-H6</f>
        <v>2</v>
      </c>
      <c r="L6" s="715">
        <f>F6-J6</f>
        <v>390</v>
      </c>
    </row>
    <row r="7" spans="1:12" x14ac:dyDescent="0.25">
      <c r="A7" s="381">
        <v>2</v>
      </c>
      <c r="B7" s="382" t="s">
        <v>192</v>
      </c>
      <c r="C7" s="331" t="s">
        <v>10</v>
      </c>
      <c r="D7" s="396">
        <v>1</v>
      </c>
      <c r="E7" s="397">
        <v>461</v>
      </c>
      <c r="F7" s="398">
        <v>520</v>
      </c>
      <c r="G7" s="159"/>
      <c r="H7" s="160"/>
      <c r="I7" s="161">
        <f t="shared" ref="I7:I21" si="0">G7*H7</f>
        <v>0</v>
      </c>
      <c r="J7" s="162"/>
      <c r="K7" s="196">
        <f t="shared" ref="K7:K21" si="1">D7-H7</f>
        <v>1</v>
      </c>
      <c r="L7" s="164">
        <f>F7-J7</f>
        <v>520</v>
      </c>
    </row>
    <row r="8" spans="1:12" x14ac:dyDescent="0.25">
      <c r="A8" s="381">
        <v>3</v>
      </c>
      <c r="B8" s="382" t="s">
        <v>193</v>
      </c>
      <c r="C8" s="331" t="s">
        <v>10</v>
      </c>
      <c r="D8" s="396">
        <v>1</v>
      </c>
      <c r="E8" s="397">
        <v>48</v>
      </c>
      <c r="F8" s="398">
        <v>50</v>
      </c>
      <c r="G8" s="159"/>
      <c r="H8" s="160"/>
      <c r="I8" s="161">
        <f t="shared" si="0"/>
        <v>0</v>
      </c>
      <c r="J8" s="162"/>
      <c r="K8" s="196">
        <f t="shared" si="1"/>
        <v>1</v>
      </c>
      <c r="L8" s="164">
        <f t="shared" ref="L8:L21" si="2">F8-J8</f>
        <v>50</v>
      </c>
    </row>
    <row r="9" spans="1:12" x14ac:dyDescent="0.25">
      <c r="A9" s="381">
        <v>4</v>
      </c>
      <c r="B9" s="382" t="s">
        <v>204</v>
      </c>
      <c r="C9" s="331" t="s">
        <v>10</v>
      </c>
      <c r="D9" s="396">
        <v>1</v>
      </c>
      <c r="E9" s="397">
        <v>780</v>
      </c>
      <c r="F9" s="398">
        <v>900</v>
      </c>
      <c r="G9" s="159"/>
      <c r="H9" s="160"/>
      <c r="I9" s="161">
        <f>G9*H9</f>
        <v>0</v>
      </c>
      <c r="J9" s="162"/>
      <c r="K9" s="196">
        <f>D9-H9</f>
        <v>1</v>
      </c>
      <c r="L9" s="164">
        <f>F9-J9</f>
        <v>900</v>
      </c>
    </row>
    <row r="10" spans="1:12" x14ac:dyDescent="0.25">
      <c r="A10" s="381">
        <v>5</v>
      </c>
      <c r="B10" s="382" t="s">
        <v>195</v>
      </c>
      <c r="C10" s="331" t="s">
        <v>10</v>
      </c>
      <c r="D10" s="396">
        <v>1</v>
      </c>
      <c r="E10" s="397">
        <v>133</v>
      </c>
      <c r="F10" s="398">
        <v>150</v>
      </c>
      <c r="G10" s="159"/>
      <c r="H10" s="160"/>
      <c r="I10" s="161">
        <f>G10*H10</f>
        <v>0</v>
      </c>
      <c r="J10" s="162"/>
      <c r="K10" s="196">
        <f>D10-H10</f>
        <v>1</v>
      </c>
      <c r="L10" s="164">
        <f>F10-J10</f>
        <v>150</v>
      </c>
    </row>
    <row r="11" spans="1:12" x14ac:dyDescent="0.25">
      <c r="A11" s="381">
        <v>6</v>
      </c>
      <c r="B11" s="382" t="s">
        <v>203</v>
      </c>
      <c r="C11" s="331" t="s">
        <v>10</v>
      </c>
      <c r="D11" s="396">
        <v>1</v>
      </c>
      <c r="E11" s="397">
        <v>133</v>
      </c>
      <c r="F11" s="398">
        <v>150</v>
      </c>
      <c r="G11" s="159"/>
      <c r="H11" s="160"/>
      <c r="I11" s="161">
        <f>G11*H11</f>
        <v>0</v>
      </c>
      <c r="J11" s="162"/>
      <c r="K11" s="196">
        <f>D11-H11</f>
        <v>1</v>
      </c>
      <c r="L11" s="164">
        <f>F11-J11</f>
        <v>150</v>
      </c>
    </row>
    <row r="12" spans="1:12" x14ac:dyDescent="0.25">
      <c r="A12" s="381">
        <v>7</v>
      </c>
      <c r="B12" s="382" t="s">
        <v>194</v>
      </c>
      <c r="C12" s="331" t="s">
        <v>10</v>
      </c>
      <c r="D12" s="396">
        <v>2</v>
      </c>
      <c r="E12" s="397">
        <v>305</v>
      </c>
      <c r="F12" s="398">
        <v>320</v>
      </c>
      <c r="G12" s="159"/>
      <c r="H12" s="160"/>
      <c r="I12" s="161">
        <f t="shared" si="0"/>
        <v>0</v>
      </c>
      <c r="J12" s="162"/>
      <c r="K12" s="196">
        <f t="shared" si="1"/>
        <v>2</v>
      </c>
      <c r="L12" s="164">
        <f t="shared" si="2"/>
        <v>320</v>
      </c>
    </row>
    <row r="13" spans="1:12" x14ac:dyDescent="0.25">
      <c r="A13" s="381">
        <v>8</v>
      </c>
      <c r="B13" s="382" t="s">
        <v>196</v>
      </c>
      <c r="C13" s="331" t="s">
        <v>10</v>
      </c>
      <c r="D13" s="396">
        <v>1</v>
      </c>
      <c r="E13" s="397">
        <v>143</v>
      </c>
      <c r="F13" s="398">
        <v>150</v>
      </c>
      <c r="G13" s="159"/>
      <c r="H13" s="160"/>
      <c r="I13" s="161">
        <f t="shared" si="0"/>
        <v>0</v>
      </c>
      <c r="J13" s="162"/>
      <c r="K13" s="196">
        <f t="shared" si="1"/>
        <v>1</v>
      </c>
      <c r="L13" s="164">
        <f t="shared" si="2"/>
        <v>150</v>
      </c>
    </row>
    <row r="14" spans="1:12" x14ac:dyDescent="0.25">
      <c r="A14" s="381">
        <v>9</v>
      </c>
      <c r="B14" s="382" t="s">
        <v>197</v>
      </c>
      <c r="C14" s="331" t="s">
        <v>10</v>
      </c>
      <c r="D14" s="396">
        <v>1</v>
      </c>
      <c r="E14" s="397">
        <v>200</v>
      </c>
      <c r="F14" s="398">
        <v>210</v>
      </c>
      <c r="G14" s="159"/>
      <c r="H14" s="160"/>
      <c r="I14" s="161">
        <f t="shared" si="0"/>
        <v>0</v>
      </c>
      <c r="J14" s="162"/>
      <c r="K14" s="196">
        <f t="shared" si="1"/>
        <v>1</v>
      </c>
      <c r="L14" s="164">
        <f t="shared" si="2"/>
        <v>210</v>
      </c>
    </row>
    <row r="15" spans="1:12" x14ac:dyDescent="0.25">
      <c r="A15" s="381">
        <v>10</v>
      </c>
      <c r="B15" s="382" t="s">
        <v>198</v>
      </c>
      <c r="C15" s="331" t="s">
        <v>10</v>
      </c>
      <c r="D15" s="396">
        <v>30</v>
      </c>
      <c r="E15" s="397">
        <v>330</v>
      </c>
      <c r="F15" s="398">
        <v>330</v>
      </c>
      <c r="G15" s="159"/>
      <c r="H15" s="160"/>
      <c r="I15" s="161">
        <f t="shared" si="0"/>
        <v>0</v>
      </c>
      <c r="J15" s="162"/>
      <c r="K15" s="196">
        <f t="shared" si="1"/>
        <v>30</v>
      </c>
      <c r="L15" s="164">
        <f t="shared" si="2"/>
        <v>330</v>
      </c>
    </row>
    <row r="16" spans="1:12" x14ac:dyDescent="0.25">
      <c r="A16" s="381">
        <v>11</v>
      </c>
      <c r="B16" s="382" t="s">
        <v>199</v>
      </c>
      <c r="C16" s="331" t="s">
        <v>10</v>
      </c>
      <c r="D16" s="396">
        <v>1</v>
      </c>
      <c r="E16" s="397">
        <v>120</v>
      </c>
      <c r="F16" s="398">
        <v>126</v>
      </c>
      <c r="G16" s="159"/>
      <c r="H16" s="160"/>
      <c r="I16" s="161">
        <f t="shared" si="0"/>
        <v>0</v>
      </c>
      <c r="J16" s="162"/>
      <c r="K16" s="196">
        <f t="shared" si="1"/>
        <v>1</v>
      </c>
      <c r="L16" s="164">
        <f t="shared" si="2"/>
        <v>126</v>
      </c>
    </row>
    <row r="17" spans="1:12" ht="30" x14ac:dyDescent="0.25">
      <c r="A17" s="381">
        <v>12</v>
      </c>
      <c r="B17" s="382" t="s">
        <v>200</v>
      </c>
      <c r="C17" s="331" t="s">
        <v>10</v>
      </c>
      <c r="D17" s="396">
        <v>1</v>
      </c>
      <c r="E17" s="397">
        <v>100</v>
      </c>
      <c r="F17" s="398">
        <v>100</v>
      </c>
      <c r="G17" s="159"/>
      <c r="H17" s="160"/>
      <c r="I17" s="161">
        <f t="shared" si="0"/>
        <v>0</v>
      </c>
      <c r="J17" s="162"/>
      <c r="K17" s="196">
        <f t="shared" si="1"/>
        <v>1</v>
      </c>
      <c r="L17" s="164">
        <f t="shared" si="2"/>
        <v>100</v>
      </c>
    </row>
    <row r="18" spans="1:12" ht="30" x14ac:dyDescent="0.25">
      <c r="A18" s="381">
        <v>13</v>
      </c>
      <c r="B18" s="382" t="s">
        <v>201</v>
      </c>
      <c r="C18" s="331" t="s">
        <v>10</v>
      </c>
      <c r="D18" s="396">
        <v>1</v>
      </c>
      <c r="E18" s="397">
        <v>1149</v>
      </c>
      <c r="F18" s="398">
        <v>1298</v>
      </c>
      <c r="G18" s="159"/>
      <c r="H18" s="160"/>
      <c r="I18" s="161">
        <f t="shared" si="0"/>
        <v>0</v>
      </c>
      <c r="J18" s="162"/>
      <c r="K18" s="196">
        <f t="shared" si="1"/>
        <v>1</v>
      </c>
      <c r="L18" s="164">
        <f t="shared" si="2"/>
        <v>1298</v>
      </c>
    </row>
    <row r="19" spans="1:12" x14ac:dyDescent="0.25">
      <c r="A19" s="381">
        <v>14</v>
      </c>
      <c r="B19" s="382" t="s">
        <v>202</v>
      </c>
      <c r="C19" s="331" t="s">
        <v>10</v>
      </c>
      <c r="D19" s="396">
        <v>1</v>
      </c>
      <c r="E19" s="397">
        <v>115</v>
      </c>
      <c r="F19" s="398">
        <v>120</v>
      </c>
      <c r="G19" s="159"/>
      <c r="H19" s="160"/>
      <c r="I19" s="161">
        <f t="shared" si="0"/>
        <v>0</v>
      </c>
      <c r="J19" s="162"/>
      <c r="K19" s="196">
        <f t="shared" si="1"/>
        <v>1</v>
      </c>
      <c r="L19" s="164">
        <f t="shared" si="2"/>
        <v>120</v>
      </c>
    </row>
    <row r="20" spans="1:12" x14ac:dyDescent="0.25">
      <c r="A20" s="381">
        <v>15</v>
      </c>
      <c r="B20" s="382" t="s">
        <v>466</v>
      </c>
      <c r="C20" s="331" t="s">
        <v>10</v>
      </c>
      <c r="D20" s="396">
        <v>1</v>
      </c>
      <c r="E20" s="397">
        <v>60</v>
      </c>
      <c r="F20" s="398">
        <v>60</v>
      </c>
      <c r="G20" s="159"/>
      <c r="H20" s="160"/>
      <c r="I20" s="161">
        <f t="shared" si="0"/>
        <v>0</v>
      </c>
      <c r="J20" s="162"/>
      <c r="K20" s="196">
        <f t="shared" si="1"/>
        <v>1</v>
      </c>
      <c r="L20" s="164">
        <f t="shared" si="2"/>
        <v>60</v>
      </c>
    </row>
    <row r="21" spans="1:12" x14ac:dyDescent="0.25">
      <c r="A21" s="381">
        <v>16</v>
      </c>
      <c r="B21" s="382" t="s">
        <v>524</v>
      </c>
      <c r="C21" s="331" t="s">
        <v>10</v>
      </c>
      <c r="D21" s="396">
        <v>1</v>
      </c>
      <c r="E21" s="397">
        <v>115</v>
      </c>
      <c r="F21" s="398">
        <v>120</v>
      </c>
      <c r="G21" s="159"/>
      <c r="H21" s="160"/>
      <c r="I21" s="161">
        <f t="shared" si="0"/>
        <v>0</v>
      </c>
      <c r="J21" s="162"/>
      <c r="K21" s="196">
        <f t="shared" si="1"/>
        <v>1</v>
      </c>
      <c r="L21" s="164">
        <f t="shared" si="2"/>
        <v>120</v>
      </c>
    </row>
    <row r="22" spans="1:12" x14ac:dyDescent="0.25">
      <c r="A22" s="381">
        <v>17</v>
      </c>
      <c r="B22" s="382" t="s">
        <v>589</v>
      </c>
      <c r="C22" s="331" t="s">
        <v>10</v>
      </c>
      <c r="D22" s="396">
        <v>1</v>
      </c>
      <c r="E22" s="397">
        <v>158</v>
      </c>
      <c r="F22" s="398">
        <v>166</v>
      </c>
      <c r="G22" s="159"/>
      <c r="H22" s="160"/>
      <c r="I22" s="161">
        <f>G22*H22</f>
        <v>0</v>
      </c>
      <c r="J22" s="162"/>
      <c r="K22" s="196">
        <f>D22-H22</f>
        <v>1</v>
      </c>
      <c r="L22" s="164">
        <f>F22-J22</f>
        <v>166</v>
      </c>
    </row>
    <row r="23" spans="1:12" x14ac:dyDescent="0.25">
      <c r="A23" s="381">
        <v>18</v>
      </c>
      <c r="B23" s="382" t="s">
        <v>728</v>
      </c>
      <c r="C23" s="331" t="s">
        <v>10</v>
      </c>
      <c r="D23" s="396">
        <v>1</v>
      </c>
      <c r="E23" s="397">
        <v>55</v>
      </c>
      <c r="F23" s="398">
        <v>55</v>
      </c>
      <c r="G23" s="159"/>
      <c r="H23" s="160"/>
      <c r="I23" s="161">
        <f>G23*H23</f>
        <v>0</v>
      </c>
      <c r="J23" s="162"/>
      <c r="K23" s="196">
        <f>D23-H23</f>
        <v>1</v>
      </c>
      <c r="L23" s="164">
        <f>F23-J23</f>
        <v>55</v>
      </c>
    </row>
    <row r="24" spans="1:12" x14ac:dyDescent="0.25">
      <c r="A24" s="1004">
        <v>19</v>
      </c>
      <c r="B24" s="385" t="s">
        <v>758</v>
      </c>
      <c r="C24" s="338" t="s">
        <v>10</v>
      </c>
      <c r="D24" s="1005">
        <v>1</v>
      </c>
      <c r="E24" s="1006">
        <v>239</v>
      </c>
      <c r="F24" s="1007">
        <v>270</v>
      </c>
      <c r="G24" s="165"/>
      <c r="H24" s="166"/>
      <c r="I24" s="161">
        <f>G24*H24</f>
        <v>0</v>
      </c>
      <c r="J24" s="162"/>
      <c r="K24" s="196">
        <f>D24-H24</f>
        <v>1</v>
      </c>
      <c r="L24" s="164">
        <f>F24-J24</f>
        <v>270</v>
      </c>
    </row>
    <row r="25" spans="1:12" ht="15.75" thickBot="1" x14ac:dyDescent="0.3">
      <c r="A25" s="386"/>
      <c r="B25" s="675" t="s">
        <v>422</v>
      </c>
      <c r="C25" s="342"/>
      <c r="D25" s="399"/>
      <c r="E25" s="400"/>
      <c r="F25" s="401"/>
      <c r="G25" s="720"/>
      <c r="H25" s="721"/>
      <c r="I25" s="672"/>
      <c r="J25" s="673"/>
      <c r="K25" s="199">
        <f>D25-H25</f>
        <v>0</v>
      </c>
      <c r="L25" s="173">
        <f>F25-J25</f>
        <v>0</v>
      </c>
    </row>
    <row r="26" spans="1:12" ht="21.75" customHeight="1" thickBot="1" x14ac:dyDescent="0.3">
      <c r="A26" s="389"/>
      <c r="B26" s="367"/>
      <c r="C26" s="402">
        <v>322121</v>
      </c>
      <c r="D26" s="347" t="s">
        <v>102</v>
      </c>
      <c r="E26" s="403">
        <f>SUM(E6:E25)</f>
        <v>4989</v>
      </c>
      <c r="F26" s="403">
        <f>SUM(F6:F25)</f>
        <v>5485</v>
      </c>
      <c r="I26" s="200">
        <f>SUM(I6:I25)</f>
        <v>0</v>
      </c>
      <c r="J26" s="200">
        <f>SUM(J6:J25)</f>
        <v>0</v>
      </c>
      <c r="L26" s="201">
        <f>SUM(L6:L25)</f>
        <v>5485</v>
      </c>
    </row>
  </sheetData>
  <mergeCells count="6">
    <mergeCell ref="A2:F2"/>
    <mergeCell ref="G2:I2"/>
    <mergeCell ref="K2:L2"/>
    <mergeCell ref="D3:D5"/>
    <mergeCell ref="F3:F5"/>
    <mergeCell ref="E3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G1" sqref="G1"/>
    </sheetView>
  </sheetViews>
  <sheetFormatPr defaultRowHeight="15" x14ac:dyDescent="0.25"/>
  <cols>
    <col min="1" max="1" width="4.28515625" style="121" customWidth="1"/>
    <col min="2" max="2" width="34.28515625" style="121" customWidth="1"/>
    <col min="3" max="3" width="10.42578125" style="121" customWidth="1"/>
    <col min="4" max="4" width="10.140625" style="121" customWidth="1"/>
    <col min="5" max="5" width="13.42578125" style="121" customWidth="1"/>
    <col min="6" max="6" width="10.140625" style="121" bestFit="1" customWidth="1"/>
    <col min="7" max="7" width="9.140625" style="121"/>
    <col min="8" max="9" width="14.140625" style="121" customWidth="1"/>
    <col min="10" max="10" width="10" style="121" customWidth="1"/>
    <col min="11" max="11" width="13.42578125" style="121" customWidth="1"/>
    <col min="12" max="16384" width="9.140625" style="121"/>
  </cols>
  <sheetData>
    <row r="1" spans="1:11" ht="15.75" thickBot="1" x14ac:dyDescent="0.3"/>
    <row r="2" spans="1:11" ht="15.75" thickBot="1" x14ac:dyDescent="0.3">
      <c r="A2" s="1037" t="s">
        <v>208</v>
      </c>
      <c r="B2" s="1038"/>
      <c r="C2" s="1038"/>
      <c r="D2" s="1038"/>
      <c r="E2" s="1039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713"/>
      <c r="C3" s="713" t="s">
        <v>2</v>
      </c>
      <c r="D3" s="1040" t="s">
        <v>43</v>
      </c>
      <c r="E3" s="1043" t="s">
        <v>46</v>
      </c>
      <c r="F3" s="151" t="s">
        <v>100</v>
      </c>
      <c r="G3" s="125" t="s">
        <v>101</v>
      </c>
      <c r="H3" s="126" t="s">
        <v>102</v>
      </c>
      <c r="I3" s="127" t="s">
        <v>102</v>
      </c>
      <c r="J3" s="176" t="s">
        <v>104</v>
      </c>
      <c r="K3" s="129" t="s">
        <v>104</v>
      </c>
    </row>
    <row r="4" spans="1:11" ht="21.75" customHeight="1" thickBot="1" x14ac:dyDescent="0.3">
      <c r="A4" s="374" t="s">
        <v>1</v>
      </c>
      <c r="B4" s="634" t="s">
        <v>396</v>
      </c>
      <c r="C4" s="375" t="s">
        <v>3</v>
      </c>
      <c r="D4" s="1041"/>
      <c r="E4" s="1044"/>
      <c r="F4" s="190" t="s">
        <v>10</v>
      </c>
      <c r="G4" s="191" t="s">
        <v>10</v>
      </c>
      <c r="H4" s="192" t="s">
        <v>105</v>
      </c>
      <c r="I4" s="193" t="s">
        <v>105</v>
      </c>
      <c r="J4" s="194" t="s">
        <v>10</v>
      </c>
      <c r="K4" s="195" t="s">
        <v>105</v>
      </c>
    </row>
    <row r="5" spans="1:11" ht="15.75" x14ac:dyDescent="0.25">
      <c r="A5" s="459">
        <v>1</v>
      </c>
      <c r="B5" s="729" t="s">
        <v>633</v>
      </c>
      <c r="C5" s="460" t="s">
        <v>10</v>
      </c>
      <c r="D5" s="730">
        <v>1800</v>
      </c>
      <c r="E5" s="731">
        <v>8550</v>
      </c>
      <c r="F5" s="732"/>
      <c r="G5" s="733"/>
      <c r="H5" s="734">
        <f>F5*G5</f>
        <v>0</v>
      </c>
      <c r="I5" s="735">
        <f>H5*1.25</f>
        <v>0</v>
      </c>
      <c r="J5" s="866">
        <f>D5-G5</f>
        <v>1800</v>
      </c>
      <c r="K5" s="1013">
        <f>E5-I5</f>
        <v>8550</v>
      </c>
    </row>
    <row r="6" spans="1:11" x14ac:dyDescent="0.25">
      <c r="A6" s="405">
        <v>2</v>
      </c>
      <c r="B6" s="429" t="s">
        <v>786</v>
      </c>
      <c r="C6" s="418" t="s">
        <v>10</v>
      </c>
      <c r="D6" s="369">
        <v>0</v>
      </c>
      <c r="E6" s="332">
        <v>0</v>
      </c>
      <c r="F6" s="159"/>
      <c r="G6" s="160"/>
      <c r="H6" s="161">
        <f>F6*G6</f>
        <v>0</v>
      </c>
      <c r="I6" s="162">
        <f>H6*1.25</f>
        <v>0</v>
      </c>
      <c r="J6" s="163">
        <f>D6-G6</f>
        <v>0</v>
      </c>
      <c r="K6" s="164">
        <f>E6-I6</f>
        <v>0</v>
      </c>
    </row>
    <row r="7" spans="1:11" ht="16.5" thickBot="1" x14ac:dyDescent="0.3">
      <c r="A7" s="409"/>
      <c r="B7" s="675" t="s">
        <v>422</v>
      </c>
      <c r="C7" s="410"/>
      <c r="D7" s="342"/>
      <c r="E7" s="365"/>
      <c r="F7" s="720"/>
      <c r="G7" s="736"/>
      <c r="H7" s="678"/>
      <c r="I7" s="679"/>
      <c r="J7" s="172"/>
      <c r="K7" s="206"/>
    </row>
    <row r="8" spans="1:11" ht="16.5" thickBot="1" x14ac:dyDescent="0.3">
      <c r="A8" s="367"/>
      <c r="B8" s="367"/>
      <c r="C8" s="346">
        <v>322141</v>
      </c>
      <c r="D8" s="347" t="s">
        <v>102</v>
      </c>
      <c r="E8" s="348">
        <f>SUM(E5:E7)</f>
        <v>8550</v>
      </c>
      <c r="F8" s="120"/>
      <c r="G8" s="120"/>
      <c r="H8" s="148">
        <f>SUM(H5:H7)</f>
        <v>0</v>
      </c>
      <c r="I8" s="148">
        <f>SUM(I5:I7)</f>
        <v>0</v>
      </c>
      <c r="J8" s="120"/>
      <c r="K8" s="149">
        <f>SUM(K5:K7)</f>
        <v>8550</v>
      </c>
    </row>
    <row r="10" spans="1:11" ht="15.75" thickBot="1" x14ac:dyDescent="0.3"/>
    <row r="11" spans="1:11" ht="15.75" thickBot="1" x14ac:dyDescent="0.3">
      <c r="A11" s="1049" t="s">
        <v>209</v>
      </c>
      <c r="B11" s="1050"/>
      <c r="C11" s="1050"/>
      <c r="D11" s="1050"/>
      <c r="E11" s="1051"/>
      <c r="F11" s="1031" t="s">
        <v>186</v>
      </c>
      <c r="G11" s="1032"/>
      <c r="H11" s="1033"/>
      <c r="I11" s="123" t="s">
        <v>187</v>
      </c>
      <c r="J11" s="1022" t="s">
        <v>107</v>
      </c>
      <c r="K11" s="1023"/>
    </row>
    <row r="12" spans="1:11" ht="17.25" customHeight="1" x14ac:dyDescent="0.25">
      <c r="A12" s="321" t="s">
        <v>0</v>
      </c>
      <c r="B12" s="713"/>
      <c r="C12" s="713" t="s">
        <v>2</v>
      </c>
      <c r="D12" s="1026" t="s">
        <v>43</v>
      </c>
      <c r="E12" s="1043" t="s">
        <v>46</v>
      </c>
      <c r="F12" s="151" t="s">
        <v>100</v>
      </c>
      <c r="G12" s="125" t="s">
        <v>101</v>
      </c>
      <c r="H12" s="126" t="s">
        <v>102</v>
      </c>
      <c r="I12" s="127" t="s">
        <v>102</v>
      </c>
      <c r="J12" s="176" t="s">
        <v>104</v>
      </c>
      <c r="K12" s="129" t="s">
        <v>104</v>
      </c>
    </row>
    <row r="13" spans="1:11" ht="21.75" customHeight="1" thickBot="1" x14ac:dyDescent="0.3">
      <c r="A13" s="323" t="s">
        <v>1</v>
      </c>
      <c r="B13" s="635" t="s">
        <v>396</v>
      </c>
      <c r="C13" s="714" t="s">
        <v>3</v>
      </c>
      <c r="D13" s="1027"/>
      <c r="E13" s="1045"/>
      <c r="F13" s="152" t="s">
        <v>10</v>
      </c>
      <c r="G13" s="131" t="s">
        <v>10</v>
      </c>
      <c r="H13" s="132" t="s">
        <v>105</v>
      </c>
      <c r="I13" s="133" t="s">
        <v>105</v>
      </c>
      <c r="J13" s="177" t="s">
        <v>10</v>
      </c>
      <c r="K13" s="135" t="s">
        <v>105</v>
      </c>
    </row>
    <row r="14" spans="1:11" ht="15" customHeight="1" x14ac:dyDescent="0.25">
      <c r="A14" s="411">
        <v>1</v>
      </c>
      <c r="B14" s="350" t="s">
        <v>634</v>
      </c>
      <c r="C14" s="412" t="s">
        <v>10</v>
      </c>
      <c r="D14" s="412">
        <v>1</v>
      </c>
      <c r="E14" s="353">
        <v>100</v>
      </c>
      <c r="F14" s="153"/>
      <c r="G14" s="154"/>
      <c r="H14" s="155">
        <f>F14*G14</f>
        <v>0</v>
      </c>
      <c r="I14" s="156">
        <f t="shared" ref="I14:I21" si="0">H14*1.25</f>
        <v>0</v>
      </c>
      <c r="J14" s="157">
        <f>D14-G14</f>
        <v>1</v>
      </c>
      <c r="K14" s="158">
        <f t="shared" ref="K14:K23" si="1">E14-I14</f>
        <v>100</v>
      </c>
    </row>
    <row r="15" spans="1:11" ht="15.75" x14ac:dyDescent="0.25">
      <c r="A15" s="405">
        <v>2</v>
      </c>
      <c r="B15" s="330" t="s">
        <v>621</v>
      </c>
      <c r="C15" s="406" t="s">
        <v>10</v>
      </c>
      <c r="D15" s="746">
        <v>1</v>
      </c>
      <c r="E15" s="718">
        <v>90</v>
      </c>
      <c r="F15" s="159"/>
      <c r="G15" s="143"/>
      <c r="H15" s="161">
        <f>F15*G15</f>
        <v>0</v>
      </c>
      <c r="I15" s="162">
        <f>H15*1.25</f>
        <v>0</v>
      </c>
      <c r="J15" s="163">
        <f>D15-G15</f>
        <v>1</v>
      </c>
      <c r="K15" s="203">
        <f>E15-I15</f>
        <v>90</v>
      </c>
    </row>
    <row r="16" spans="1:11" ht="15.75" x14ac:dyDescent="0.25">
      <c r="A16" s="405">
        <v>3</v>
      </c>
      <c r="B16" s="330" t="s">
        <v>635</v>
      </c>
      <c r="C16" s="331" t="s">
        <v>698</v>
      </c>
      <c r="D16" s="406">
        <v>20</v>
      </c>
      <c r="E16" s="332">
        <v>340</v>
      </c>
      <c r="F16" s="159"/>
      <c r="G16" s="143"/>
      <c r="H16" s="161">
        <f t="shared" ref="H16:H23" si="2">F16*G16</f>
        <v>0</v>
      </c>
      <c r="I16" s="162">
        <f t="shared" si="0"/>
        <v>0</v>
      </c>
      <c r="J16" s="163">
        <f t="shared" ref="J16:J23" si="3">D16-G16</f>
        <v>20</v>
      </c>
      <c r="K16" s="203">
        <f t="shared" si="1"/>
        <v>340</v>
      </c>
    </row>
    <row r="17" spans="1:11" ht="15.75" x14ac:dyDescent="0.25">
      <c r="A17" s="405">
        <v>4</v>
      </c>
      <c r="B17" s="330" t="s">
        <v>64</v>
      </c>
      <c r="C17" s="406" t="s">
        <v>59</v>
      </c>
      <c r="D17" s="746">
        <v>2</v>
      </c>
      <c r="E17" s="718">
        <v>60</v>
      </c>
      <c r="F17" s="159"/>
      <c r="G17" s="143"/>
      <c r="H17" s="161">
        <f t="shared" si="2"/>
        <v>0</v>
      </c>
      <c r="I17" s="162">
        <f t="shared" si="0"/>
        <v>0</v>
      </c>
      <c r="J17" s="163">
        <f t="shared" si="3"/>
        <v>2</v>
      </c>
      <c r="K17" s="203">
        <f t="shared" si="1"/>
        <v>60</v>
      </c>
    </row>
    <row r="18" spans="1:11" ht="15.75" x14ac:dyDescent="0.25">
      <c r="A18" s="405">
        <v>5</v>
      </c>
      <c r="B18" s="330" t="s">
        <v>636</v>
      </c>
      <c r="C18" s="406" t="s">
        <v>553</v>
      </c>
      <c r="D18" s="746">
        <v>2</v>
      </c>
      <c r="E18" s="718">
        <v>50</v>
      </c>
      <c r="F18" s="159"/>
      <c r="G18" s="143"/>
      <c r="H18" s="161">
        <f t="shared" si="2"/>
        <v>0</v>
      </c>
      <c r="I18" s="162">
        <f t="shared" si="0"/>
        <v>0</v>
      </c>
      <c r="J18" s="163">
        <f t="shared" si="3"/>
        <v>2</v>
      </c>
      <c r="K18" s="203">
        <f t="shared" si="1"/>
        <v>50</v>
      </c>
    </row>
    <row r="19" spans="1:11" ht="15.75" x14ac:dyDescent="0.25">
      <c r="A19" s="405">
        <v>6</v>
      </c>
      <c r="B19" s="370" t="s">
        <v>637</v>
      </c>
      <c r="C19" s="408" t="s">
        <v>10</v>
      </c>
      <c r="D19" s="747">
        <v>5</v>
      </c>
      <c r="E19" s="741">
        <v>80</v>
      </c>
      <c r="F19" s="165"/>
      <c r="G19" s="204"/>
      <c r="H19" s="167">
        <f t="shared" si="2"/>
        <v>0</v>
      </c>
      <c r="I19" s="162">
        <f t="shared" si="0"/>
        <v>0</v>
      </c>
      <c r="J19" s="168">
        <f t="shared" si="3"/>
        <v>5</v>
      </c>
      <c r="K19" s="203">
        <f t="shared" si="1"/>
        <v>80</v>
      </c>
    </row>
    <row r="20" spans="1:11" ht="15.75" x14ac:dyDescent="0.25">
      <c r="A20" s="405">
        <v>7</v>
      </c>
      <c r="B20" s="370" t="s">
        <v>555</v>
      </c>
      <c r="C20" s="408" t="s">
        <v>10</v>
      </c>
      <c r="D20" s="747">
        <v>1</v>
      </c>
      <c r="E20" s="741">
        <v>90</v>
      </c>
      <c r="F20" s="165"/>
      <c r="G20" s="204"/>
      <c r="H20" s="167">
        <f>F20*G20</f>
        <v>0</v>
      </c>
      <c r="I20" s="162">
        <f>H20*1.25</f>
        <v>0</v>
      </c>
      <c r="J20" s="168">
        <f>D20-G20</f>
        <v>1</v>
      </c>
      <c r="K20" s="203">
        <f>E20-I20</f>
        <v>90</v>
      </c>
    </row>
    <row r="21" spans="1:11" ht="15.75" x14ac:dyDescent="0.25">
      <c r="A21" s="405">
        <v>8</v>
      </c>
      <c r="B21" s="370" t="s">
        <v>638</v>
      </c>
      <c r="C21" s="408" t="s">
        <v>10</v>
      </c>
      <c r="D21" s="747">
        <v>3</v>
      </c>
      <c r="E21" s="741">
        <v>60</v>
      </c>
      <c r="F21" s="165"/>
      <c r="G21" s="204"/>
      <c r="H21" s="167">
        <f t="shared" si="2"/>
        <v>0</v>
      </c>
      <c r="I21" s="162">
        <f t="shared" si="0"/>
        <v>0</v>
      </c>
      <c r="J21" s="168">
        <f t="shared" si="3"/>
        <v>3</v>
      </c>
      <c r="K21" s="203">
        <f t="shared" si="1"/>
        <v>60</v>
      </c>
    </row>
    <row r="22" spans="1:11" ht="15.75" x14ac:dyDescent="0.25">
      <c r="A22" s="405">
        <v>9</v>
      </c>
      <c r="B22" s="370" t="s">
        <v>554</v>
      </c>
      <c r="C22" s="408" t="s">
        <v>10</v>
      </c>
      <c r="D22" s="747">
        <v>1</v>
      </c>
      <c r="E22" s="741">
        <v>110</v>
      </c>
      <c r="F22" s="165"/>
      <c r="G22" s="204"/>
      <c r="H22" s="167">
        <f>F22*G22</f>
        <v>0</v>
      </c>
      <c r="I22" s="162">
        <f>H22*1.25</f>
        <v>0</v>
      </c>
      <c r="J22" s="168">
        <f>D22-G22</f>
        <v>1</v>
      </c>
      <c r="K22" s="203">
        <f>E22-I22</f>
        <v>110</v>
      </c>
    </row>
    <row r="23" spans="1:11" ht="15.75" x14ac:dyDescent="0.25">
      <c r="A23" s="405">
        <v>10</v>
      </c>
      <c r="B23" s="330" t="s">
        <v>461</v>
      </c>
      <c r="C23" s="406" t="s">
        <v>34</v>
      </c>
      <c r="D23" s="746">
        <v>5</v>
      </c>
      <c r="E23" s="718">
        <v>575</v>
      </c>
      <c r="F23" s="159"/>
      <c r="G23" s="143"/>
      <c r="H23" s="161">
        <f t="shared" si="2"/>
        <v>0</v>
      </c>
      <c r="I23" s="162">
        <f>H23*1.13</f>
        <v>0</v>
      </c>
      <c r="J23" s="163">
        <f t="shared" si="3"/>
        <v>5</v>
      </c>
      <c r="K23" s="203">
        <f t="shared" si="1"/>
        <v>575</v>
      </c>
    </row>
    <row r="24" spans="1:11" ht="15.75" x14ac:dyDescent="0.25">
      <c r="A24" s="405">
        <v>11</v>
      </c>
      <c r="B24" s="330" t="s">
        <v>716</v>
      </c>
      <c r="C24" s="406" t="s">
        <v>712</v>
      </c>
      <c r="D24" s="746">
        <v>10</v>
      </c>
      <c r="E24" s="718">
        <v>100</v>
      </c>
      <c r="F24" s="159"/>
      <c r="G24" s="143"/>
      <c r="H24" s="161">
        <f>F24*G24</f>
        <v>0</v>
      </c>
      <c r="I24" s="162">
        <f>H24*1.25</f>
        <v>0</v>
      </c>
      <c r="J24" s="163">
        <f>D24-G24</f>
        <v>10</v>
      </c>
      <c r="K24" s="203">
        <f>E24-I24</f>
        <v>100</v>
      </c>
    </row>
    <row r="25" spans="1:11" ht="15.75" x14ac:dyDescent="0.25">
      <c r="A25" s="405">
        <v>12</v>
      </c>
      <c r="B25" s="330" t="s">
        <v>711</v>
      </c>
      <c r="C25" s="406" t="s">
        <v>712</v>
      </c>
      <c r="D25" s="746">
        <v>5</v>
      </c>
      <c r="E25" s="718">
        <v>150</v>
      </c>
      <c r="F25" s="159"/>
      <c r="G25" s="143"/>
      <c r="H25" s="161">
        <f>F25*G25</f>
        <v>0</v>
      </c>
      <c r="I25" s="162">
        <f>H25*1.25</f>
        <v>0</v>
      </c>
      <c r="J25" s="163">
        <f>D25-G25</f>
        <v>5</v>
      </c>
      <c r="K25" s="203">
        <f>E25-I25</f>
        <v>150</v>
      </c>
    </row>
    <row r="26" spans="1:11" ht="15.75" x14ac:dyDescent="0.25">
      <c r="A26" s="405">
        <v>13</v>
      </c>
      <c r="B26" s="330" t="s">
        <v>155</v>
      </c>
      <c r="C26" s="406" t="s">
        <v>59</v>
      </c>
      <c r="D26" s="746">
        <v>30</v>
      </c>
      <c r="E26" s="718">
        <v>375</v>
      </c>
      <c r="F26" s="159"/>
      <c r="G26" s="143"/>
      <c r="H26" s="161">
        <f t="shared" ref="H26:H45" si="4">F26*G26</f>
        <v>0</v>
      </c>
      <c r="I26" s="162">
        <f t="shared" ref="I26:I45" si="5">H26*1.25</f>
        <v>0</v>
      </c>
      <c r="J26" s="163">
        <f t="shared" ref="J26:J46" si="6">D26-G26</f>
        <v>30</v>
      </c>
      <c r="K26" s="203">
        <f t="shared" ref="K26:K46" si="7">E26-I26</f>
        <v>375</v>
      </c>
    </row>
    <row r="27" spans="1:11" ht="15.75" x14ac:dyDescent="0.25">
      <c r="A27" s="405">
        <v>14</v>
      </c>
      <c r="B27" s="330" t="s">
        <v>62</v>
      </c>
      <c r="C27" s="406" t="s">
        <v>59</v>
      </c>
      <c r="D27" s="746">
        <v>60</v>
      </c>
      <c r="E27" s="718">
        <v>980</v>
      </c>
      <c r="F27" s="159"/>
      <c r="G27" s="143"/>
      <c r="H27" s="161">
        <f t="shared" si="4"/>
        <v>0</v>
      </c>
      <c r="I27" s="162">
        <f t="shared" si="5"/>
        <v>0</v>
      </c>
      <c r="J27" s="163">
        <f t="shared" si="6"/>
        <v>60</v>
      </c>
      <c r="K27" s="203">
        <f t="shared" si="7"/>
        <v>980</v>
      </c>
    </row>
    <row r="28" spans="1:11" ht="15.75" customHeight="1" x14ac:dyDescent="0.25">
      <c r="A28" s="405">
        <v>15</v>
      </c>
      <c r="B28" s="330" t="s">
        <v>713</v>
      </c>
      <c r="C28" s="406" t="s">
        <v>714</v>
      </c>
      <c r="D28" s="748">
        <v>40</v>
      </c>
      <c r="E28" s="718">
        <v>570</v>
      </c>
      <c r="F28" s="159"/>
      <c r="G28" s="143"/>
      <c r="H28" s="161">
        <f>F28*G28</f>
        <v>0</v>
      </c>
      <c r="I28" s="162">
        <f>H28*1.25</f>
        <v>0</v>
      </c>
      <c r="J28" s="163">
        <f>D28-G28</f>
        <v>40</v>
      </c>
      <c r="K28" s="203">
        <f>E28-I28</f>
        <v>570</v>
      </c>
    </row>
    <row r="29" spans="1:11" ht="15.75" x14ac:dyDescent="0.25">
      <c r="A29" s="405">
        <v>16</v>
      </c>
      <c r="B29" s="370" t="s">
        <v>715</v>
      </c>
      <c r="C29" s="408" t="s">
        <v>714</v>
      </c>
      <c r="D29" s="747">
        <v>3</v>
      </c>
      <c r="E29" s="741">
        <v>50</v>
      </c>
      <c r="F29" s="165"/>
      <c r="G29" s="204"/>
      <c r="H29" s="167">
        <f>F29*G29</f>
        <v>0</v>
      </c>
      <c r="I29" s="162">
        <f>H29*1.25</f>
        <v>0</v>
      </c>
      <c r="J29" s="168">
        <f>D29-G29</f>
        <v>3</v>
      </c>
      <c r="K29" s="203">
        <f>E29-I29</f>
        <v>50</v>
      </c>
    </row>
    <row r="30" spans="1:11" ht="15.75" x14ac:dyDescent="0.25">
      <c r="A30" s="405">
        <v>17</v>
      </c>
      <c r="B30" s="330" t="s">
        <v>145</v>
      </c>
      <c r="C30" s="406" t="s">
        <v>61</v>
      </c>
      <c r="D30" s="746">
        <v>20</v>
      </c>
      <c r="E30" s="718">
        <v>750</v>
      </c>
      <c r="F30" s="159"/>
      <c r="G30" s="143"/>
      <c r="H30" s="161">
        <f t="shared" si="4"/>
        <v>0</v>
      </c>
      <c r="I30" s="162">
        <f t="shared" si="5"/>
        <v>0</v>
      </c>
      <c r="J30" s="163">
        <f t="shared" si="6"/>
        <v>20</v>
      </c>
      <c r="K30" s="203">
        <f t="shared" si="7"/>
        <v>750</v>
      </c>
    </row>
    <row r="31" spans="1:11" ht="15.75" x14ac:dyDescent="0.25">
      <c r="A31" s="405">
        <v>18</v>
      </c>
      <c r="B31" s="330" t="s">
        <v>144</v>
      </c>
      <c r="C31" s="406" t="s">
        <v>61</v>
      </c>
      <c r="D31" s="746">
        <v>20</v>
      </c>
      <c r="E31" s="718">
        <v>250</v>
      </c>
      <c r="F31" s="159"/>
      <c r="G31" s="143"/>
      <c r="H31" s="161">
        <f>F31*G31</f>
        <v>0</v>
      </c>
      <c r="I31" s="162">
        <f>H31*1.25</f>
        <v>0</v>
      </c>
      <c r="J31" s="163">
        <f>D31-G31</f>
        <v>20</v>
      </c>
      <c r="K31" s="203">
        <f>E31-I31</f>
        <v>250</v>
      </c>
    </row>
    <row r="32" spans="1:11" ht="15.75" x14ac:dyDescent="0.25">
      <c r="A32" s="405">
        <v>19</v>
      </c>
      <c r="B32" s="330" t="s">
        <v>154</v>
      </c>
      <c r="C32" s="406" t="s">
        <v>61</v>
      </c>
      <c r="D32" s="746">
        <v>80</v>
      </c>
      <c r="E32" s="718">
        <v>1030</v>
      </c>
      <c r="F32" s="159"/>
      <c r="G32" s="143"/>
      <c r="H32" s="161">
        <f>F32*G32</f>
        <v>0</v>
      </c>
      <c r="I32" s="162">
        <f>H32*1.25</f>
        <v>0</v>
      </c>
      <c r="J32" s="163">
        <f>D32-G32</f>
        <v>80</v>
      </c>
      <c r="K32" s="203">
        <f>E32-I32</f>
        <v>1030</v>
      </c>
    </row>
    <row r="33" spans="1:11" ht="15.75" x14ac:dyDescent="0.25">
      <c r="A33" s="405">
        <v>20</v>
      </c>
      <c r="B33" s="330" t="s">
        <v>60</v>
      </c>
      <c r="C33" s="406" t="s">
        <v>61</v>
      </c>
      <c r="D33" s="746">
        <v>100</v>
      </c>
      <c r="E33" s="718">
        <v>1310</v>
      </c>
      <c r="F33" s="159"/>
      <c r="G33" s="143"/>
      <c r="H33" s="161">
        <f>F33*G33</f>
        <v>0</v>
      </c>
      <c r="I33" s="162">
        <f>H33*1.25</f>
        <v>0</v>
      </c>
      <c r="J33" s="163">
        <f>D33-G33</f>
        <v>100</v>
      </c>
      <c r="K33" s="203">
        <f>E33-I33</f>
        <v>1310</v>
      </c>
    </row>
    <row r="34" spans="1:11" ht="15.75" x14ac:dyDescent="0.25">
      <c r="A34" s="405">
        <v>21</v>
      </c>
      <c r="B34" s="337" t="s">
        <v>415</v>
      </c>
      <c r="C34" s="408" t="s">
        <v>61</v>
      </c>
      <c r="D34" s="749">
        <v>15</v>
      </c>
      <c r="E34" s="741">
        <v>580</v>
      </c>
      <c r="F34" s="165"/>
      <c r="G34" s="204"/>
      <c r="H34" s="161">
        <f>F34*G34</f>
        <v>0</v>
      </c>
      <c r="I34" s="162">
        <f>H34*1.25</f>
        <v>0</v>
      </c>
      <c r="J34" s="163">
        <f>D34-G34</f>
        <v>15</v>
      </c>
      <c r="K34" s="203">
        <f>E34-I34</f>
        <v>580</v>
      </c>
    </row>
    <row r="35" spans="1:11" ht="15.75" customHeight="1" x14ac:dyDescent="0.25">
      <c r="A35" s="405">
        <v>22</v>
      </c>
      <c r="B35" s="330" t="s">
        <v>143</v>
      </c>
      <c r="C35" s="406" t="s">
        <v>63</v>
      </c>
      <c r="D35" s="746">
        <v>30</v>
      </c>
      <c r="E35" s="718">
        <v>420</v>
      </c>
      <c r="F35" s="159"/>
      <c r="G35" s="143"/>
      <c r="H35" s="161">
        <f t="shared" si="4"/>
        <v>0</v>
      </c>
      <c r="I35" s="162">
        <f t="shared" si="5"/>
        <v>0</v>
      </c>
      <c r="J35" s="163">
        <f t="shared" si="6"/>
        <v>30</v>
      </c>
      <c r="K35" s="203">
        <f t="shared" si="7"/>
        <v>420</v>
      </c>
    </row>
    <row r="36" spans="1:11" ht="15.75" customHeight="1" x14ac:dyDescent="0.25">
      <c r="A36" s="405">
        <v>23</v>
      </c>
      <c r="B36" s="330" t="s">
        <v>730</v>
      </c>
      <c r="C36" s="406" t="s">
        <v>63</v>
      </c>
      <c r="D36" s="746">
        <v>30</v>
      </c>
      <c r="E36" s="718">
        <v>420</v>
      </c>
      <c r="F36" s="159"/>
      <c r="G36" s="143"/>
      <c r="H36" s="161">
        <f t="shared" si="4"/>
        <v>0</v>
      </c>
      <c r="I36" s="162">
        <f>H36*1.25</f>
        <v>0</v>
      </c>
      <c r="J36" s="163">
        <f t="shared" si="6"/>
        <v>30</v>
      </c>
      <c r="K36" s="203">
        <f>E36-I36</f>
        <v>420</v>
      </c>
    </row>
    <row r="37" spans="1:11" ht="15.75" x14ac:dyDescent="0.25">
      <c r="A37" s="405">
        <v>24</v>
      </c>
      <c r="B37" s="330" t="s">
        <v>66</v>
      </c>
      <c r="C37" s="406" t="s">
        <v>63</v>
      </c>
      <c r="D37" s="746">
        <v>60</v>
      </c>
      <c r="E37" s="718">
        <v>650</v>
      </c>
      <c r="F37" s="159"/>
      <c r="G37" s="143"/>
      <c r="H37" s="161">
        <f>F37*G37</f>
        <v>0</v>
      </c>
      <c r="I37" s="162">
        <f>H37*1.25</f>
        <v>0</v>
      </c>
      <c r="J37" s="163">
        <f>D37-G37</f>
        <v>60</v>
      </c>
      <c r="K37" s="203">
        <f>E37-I37</f>
        <v>650</v>
      </c>
    </row>
    <row r="38" spans="1:11" x14ac:dyDescent="0.25">
      <c r="A38" s="405">
        <v>25</v>
      </c>
      <c r="B38" s="370" t="s">
        <v>162</v>
      </c>
      <c r="C38" s="358" t="s">
        <v>10</v>
      </c>
      <c r="D38" s="747">
        <v>2</v>
      </c>
      <c r="E38" s="741">
        <v>1250</v>
      </c>
      <c r="F38" s="165"/>
      <c r="G38" s="204"/>
      <c r="H38" s="167">
        <f t="shared" si="4"/>
        <v>0</v>
      </c>
      <c r="I38" s="162">
        <f>H38*1.25</f>
        <v>0</v>
      </c>
      <c r="J38" s="168">
        <f t="shared" si="6"/>
        <v>2</v>
      </c>
      <c r="K38" s="203">
        <f>E38-I38</f>
        <v>1250</v>
      </c>
    </row>
    <row r="39" spans="1:11" x14ac:dyDescent="0.25">
      <c r="A39" s="405">
        <v>26</v>
      </c>
      <c r="B39" s="429" t="s">
        <v>437</v>
      </c>
      <c r="C39" s="335" t="s">
        <v>10</v>
      </c>
      <c r="D39" s="545">
        <v>1</v>
      </c>
      <c r="E39" s="718">
        <v>370</v>
      </c>
      <c r="F39" s="159"/>
      <c r="G39" s="143"/>
      <c r="H39" s="161">
        <f t="shared" si="4"/>
        <v>0</v>
      </c>
      <c r="I39" s="162">
        <f t="shared" si="5"/>
        <v>0</v>
      </c>
      <c r="J39" s="163">
        <f t="shared" si="6"/>
        <v>1</v>
      </c>
      <c r="K39" s="203">
        <f t="shared" si="7"/>
        <v>370</v>
      </c>
    </row>
    <row r="40" spans="1:11" ht="24" customHeight="1" x14ac:dyDescent="0.25">
      <c r="A40" s="405">
        <v>27</v>
      </c>
      <c r="B40" s="330" t="s">
        <v>156</v>
      </c>
      <c r="C40" s="355" t="s">
        <v>10</v>
      </c>
      <c r="D40" s="750">
        <v>5</v>
      </c>
      <c r="E40" s="718">
        <v>150</v>
      </c>
      <c r="F40" s="159"/>
      <c r="G40" s="143"/>
      <c r="H40" s="161">
        <f t="shared" si="4"/>
        <v>0</v>
      </c>
      <c r="I40" s="162">
        <f>H40*1.25</f>
        <v>0</v>
      </c>
      <c r="J40" s="163">
        <f t="shared" si="6"/>
        <v>5</v>
      </c>
      <c r="K40" s="203">
        <f>E40-I40</f>
        <v>150</v>
      </c>
    </row>
    <row r="41" spans="1:11" x14ac:dyDescent="0.25">
      <c r="A41" s="405">
        <v>28</v>
      </c>
      <c r="B41" s="330" t="s">
        <v>732</v>
      </c>
      <c r="C41" s="355" t="s">
        <v>10</v>
      </c>
      <c r="D41" s="750">
        <v>10</v>
      </c>
      <c r="E41" s="718">
        <v>100</v>
      </c>
      <c r="F41" s="159"/>
      <c r="G41" s="143"/>
      <c r="H41" s="161">
        <f t="shared" si="4"/>
        <v>0</v>
      </c>
      <c r="I41" s="162">
        <f>H41*1.25</f>
        <v>0</v>
      </c>
      <c r="J41" s="163">
        <f t="shared" si="6"/>
        <v>10</v>
      </c>
      <c r="K41" s="203">
        <f>E41-I41</f>
        <v>100</v>
      </c>
    </row>
    <row r="42" spans="1:11" ht="15.75" x14ac:dyDescent="0.25">
      <c r="A42" s="405">
        <v>29</v>
      </c>
      <c r="B42" s="330" t="s">
        <v>731</v>
      </c>
      <c r="C42" s="406" t="s">
        <v>10</v>
      </c>
      <c r="D42" s="746">
        <v>35</v>
      </c>
      <c r="E42" s="718">
        <v>760</v>
      </c>
      <c r="F42" s="159"/>
      <c r="G42" s="143"/>
      <c r="H42" s="161">
        <f t="shared" si="4"/>
        <v>0</v>
      </c>
      <c r="I42" s="162">
        <f>H42*1.25</f>
        <v>0</v>
      </c>
      <c r="J42" s="163">
        <f t="shared" si="6"/>
        <v>35</v>
      </c>
      <c r="K42" s="203">
        <f>E42-I42</f>
        <v>760</v>
      </c>
    </row>
    <row r="43" spans="1:11" x14ac:dyDescent="0.25">
      <c r="A43" s="405">
        <v>30</v>
      </c>
      <c r="B43" s="370" t="s">
        <v>165</v>
      </c>
      <c r="C43" s="358" t="s">
        <v>10</v>
      </c>
      <c r="D43" s="747">
        <v>15</v>
      </c>
      <c r="E43" s="741">
        <v>480</v>
      </c>
      <c r="F43" s="165"/>
      <c r="G43" s="204"/>
      <c r="H43" s="167">
        <f>F43*G43</f>
        <v>0</v>
      </c>
      <c r="I43" s="162">
        <f>H43*1.25</f>
        <v>0</v>
      </c>
      <c r="J43" s="168">
        <f>D43-G43</f>
        <v>15</v>
      </c>
      <c r="K43" s="203">
        <f>E43-I43</f>
        <v>480</v>
      </c>
    </row>
    <row r="44" spans="1:11" x14ac:dyDescent="0.25">
      <c r="A44" s="405">
        <v>31</v>
      </c>
      <c r="B44" s="370" t="s">
        <v>526</v>
      </c>
      <c r="C44" s="358" t="s">
        <v>10</v>
      </c>
      <c r="D44" s="747">
        <v>3</v>
      </c>
      <c r="E44" s="741">
        <v>140</v>
      </c>
      <c r="F44" s="165"/>
      <c r="G44" s="204"/>
      <c r="H44" s="167">
        <f t="shared" si="4"/>
        <v>0</v>
      </c>
      <c r="I44" s="162">
        <f t="shared" si="5"/>
        <v>0</v>
      </c>
      <c r="J44" s="168">
        <f t="shared" si="6"/>
        <v>3</v>
      </c>
      <c r="K44" s="203">
        <f t="shared" si="7"/>
        <v>140</v>
      </c>
    </row>
    <row r="45" spans="1:11" x14ac:dyDescent="0.25">
      <c r="A45" s="405">
        <v>32</v>
      </c>
      <c r="B45" s="370" t="s">
        <v>386</v>
      </c>
      <c r="C45" s="358" t="s">
        <v>10</v>
      </c>
      <c r="D45" s="747">
        <v>3</v>
      </c>
      <c r="E45" s="741">
        <v>50</v>
      </c>
      <c r="F45" s="165"/>
      <c r="G45" s="204"/>
      <c r="H45" s="167">
        <f t="shared" si="4"/>
        <v>0</v>
      </c>
      <c r="I45" s="162">
        <f t="shared" si="5"/>
        <v>0</v>
      </c>
      <c r="J45" s="168">
        <f t="shared" si="6"/>
        <v>3</v>
      </c>
      <c r="K45" s="203">
        <f t="shared" si="7"/>
        <v>50</v>
      </c>
    </row>
    <row r="46" spans="1:11" x14ac:dyDescent="0.25">
      <c r="A46" s="407">
        <v>33</v>
      </c>
      <c r="B46" s="370" t="s">
        <v>773</v>
      </c>
      <c r="C46" s="358" t="s">
        <v>10</v>
      </c>
      <c r="D46" s="747">
        <v>40</v>
      </c>
      <c r="E46" s="741">
        <v>330</v>
      </c>
      <c r="F46" s="165"/>
      <c r="G46" s="204"/>
      <c r="H46" s="167">
        <f t="shared" ref="H46" si="8">F46*G46</f>
        <v>0</v>
      </c>
      <c r="I46" s="162">
        <f t="shared" ref="I46" si="9">H46*1.25</f>
        <v>0</v>
      </c>
      <c r="J46" s="168">
        <f t="shared" si="6"/>
        <v>40</v>
      </c>
      <c r="K46" s="203">
        <f t="shared" si="7"/>
        <v>330</v>
      </c>
    </row>
    <row r="47" spans="1:11" x14ac:dyDescent="0.25">
      <c r="A47" s="407"/>
      <c r="B47" s="370"/>
      <c r="C47" s="358"/>
      <c r="D47" s="415"/>
      <c r="E47" s="360"/>
      <c r="F47" s="165"/>
      <c r="G47" s="204"/>
      <c r="H47" s="167"/>
      <c r="I47" s="676"/>
      <c r="J47" s="168"/>
      <c r="K47" s="677"/>
    </row>
    <row r="48" spans="1:11" ht="16.5" thickBot="1" x14ac:dyDescent="0.3">
      <c r="A48" s="416"/>
      <c r="B48" s="675" t="s">
        <v>422</v>
      </c>
      <c r="C48" s="410"/>
      <c r="D48" s="410"/>
      <c r="E48" s="365"/>
      <c r="F48" s="720"/>
      <c r="G48" s="736"/>
      <c r="H48" s="678"/>
      <c r="I48" s="679"/>
      <c r="J48" s="172"/>
      <c r="K48" s="206"/>
    </row>
    <row r="49" spans="1:11" ht="16.5" thickBot="1" x14ac:dyDescent="0.3">
      <c r="A49" s="367"/>
      <c r="B49" s="367"/>
      <c r="C49" s="346">
        <v>322142</v>
      </c>
      <c r="D49" s="347" t="s">
        <v>102</v>
      </c>
      <c r="E49" s="373">
        <f>SUM(E14:E48)</f>
        <v>12820</v>
      </c>
      <c r="F49" s="120"/>
      <c r="G49" s="120"/>
      <c r="H49" s="186">
        <f>SUM(H14:H48)</f>
        <v>0</v>
      </c>
      <c r="I49" s="186">
        <f>SUM(I14:I48)</f>
        <v>0</v>
      </c>
      <c r="J49" s="120"/>
      <c r="K49" s="187">
        <f>SUM(K14:K48)</f>
        <v>12820</v>
      </c>
    </row>
    <row r="51" spans="1:11" ht="15.75" thickBot="1" x14ac:dyDescent="0.3"/>
    <row r="52" spans="1:11" ht="15.75" thickBot="1" x14ac:dyDescent="0.3">
      <c r="A52" s="1049" t="s">
        <v>210</v>
      </c>
      <c r="B52" s="1050"/>
      <c r="C52" s="1050"/>
      <c r="D52" s="1050"/>
      <c r="E52" s="1051"/>
      <c r="F52" s="1031" t="s">
        <v>186</v>
      </c>
      <c r="G52" s="1032"/>
      <c r="H52" s="1033"/>
      <c r="I52" s="123" t="s">
        <v>187</v>
      </c>
      <c r="J52" s="1022" t="s">
        <v>107</v>
      </c>
      <c r="K52" s="1023"/>
    </row>
    <row r="53" spans="1:11" ht="17.25" customHeight="1" x14ac:dyDescent="0.25">
      <c r="A53" s="321" t="s">
        <v>0</v>
      </c>
      <c r="B53" s="713"/>
      <c r="C53" s="713" t="s">
        <v>2</v>
      </c>
      <c r="D53" s="1026" t="s">
        <v>43</v>
      </c>
      <c r="E53" s="1043" t="s">
        <v>46</v>
      </c>
      <c r="F53" s="151" t="s">
        <v>100</v>
      </c>
      <c r="G53" s="125" t="s">
        <v>101</v>
      </c>
      <c r="H53" s="126" t="s">
        <v>102</v>
      </c>
      <c r="I53" s="127" t="s">
        <v>102</v>
      </c>
      <c r="J53" s="176" t="s">
        <v>104</v>
      </c>
      <c r="K53" s="129" t="s">
        <v>104</v>
      </c>
    </row>
    <row r="54" spans="1:11" ht="21.75" customHeight="1" thickBot="1" x14ac:dyDescent="0.3">
      <c r="A54" s="323" t="s">
        <v>1</v>
      </c>
      <c r="B54" s="635" t="s">
        <v>396</v>
      </c>
      <c r="C54" s="714" t="s">
        <v>3</v>
      </c>
      <c r="D54" s="1027"/>
      <c r="E54" s="1045"/>
      <c r="F54" s="152" t="s">
        <v>10</v>
      </c>
      <c r="G54" s="131" t="s">
        <v>10</v>
      </c>
      <c r="H54" s="132" t="s">
        <v>105</v>
      </c>
      <c r="I54" s="133" t="s">
        <v>105</v>
      </c>
      <c r="J54" s="177" t="s">
        <v>10</v>
      </c>
      <c r="K54" s="135" t="s">
        <v>105</v>
      </c>
    </row>
    <row r="55" spans="1:11" x14ac:dyDescent="0.25">
      <c r="A55" s="405">
        <v>1</v>
      </c>
      <c r="B55" s="370" t="s">
        <v>149</v>
      </c>
      <c r="C55" s="358" t="s">
        <v>10</v>
      </c>
      <c r="D55" s="415">
        <v>20</v>
      </c>
      <c r="E55" s="360">
        <v>200</v>
      </c>
      <c r="F55" s="165"/>
      <c r="G55" s="204"/>
      <c r="H55" s="161">
        <f t="shared" ref="H55:H88" si="10">F55*G55</f>
        <v>0</v>
      </c>
      <c r="I55" s="162">
        <f t="shared" ref="I55:I88" si="11">H55*1.25</f>
        <v>0</v>
      </c>
      <c r="J55" s="196">
        <f t="shared" ref="J55:J88" si="12">D55-G55</f>
        <v>20</v>
      </c>
      <c r="K55" s="203">
        <f t="shared" ref="K55:K88" si="13">E55-I55</f>
        <v>200</v>
      </c>
    </row>
    <row r="56" spans="1:11" x14ac:dyDescent="0.25">
      <c r="A56" s="405">
        <v>2</v>
      </c>
      <c r="B56" s="370" t="s">
        <v>574</v>
      </c>
      <c r="C56" s="358" t="s">
        <v>10</v>
      </c>
      <c r="D56" s="747">
        <v>20</v>
      </c>
      <c r="E56" s="741">
        <v>530</v>
      </c>
      <c r="F56" s="165"/>
      <c r="G56" s="204"/>
      <c r="H56" s="167">
        <f>F56*G56</f>
        <v>0</v>
      </c>
      <c r="I56" s="162">
        <f>H56*1.25</f>
        <v>0</v>
      </c>
      <c r="J56" s="198">
        <f>D56-G56</f>
        <v>20</v>
      </c>
      <c r="K56" s="203">
        <f>E56-I56</f>
        <v>530</v>
      </c>
    </row>
    <row r="57" spans="1:11" x14ac:dyDescent="0.25">
      <c r="A57" s="405">
        <v>3</v>
      </c>
      <c r="B57" s="370" t="s">
        <v>150</v>
      </c>
      <c r="C57" s="358" t="s">
        <v>10</v>
      </c>
      <c r="D57" s="415">
        <v>25</v>
      </c>
      <c r="E57" s="360">
        <v>975</v>
      </c>
      <c r="F57" s="165"/>
      <c r="G57" s="204"/>
      <c r="H57" s="161">
        <f t="shared" si="10"/>
        <v>0</v>
      </c>
      <c r="I57" s="162">
        <f t="shared" si="11"/>
        <v>0</v>
      </c>
      <c r="J57" s="196">
        <f t="shared" si="12"/>
        <v>25</v>
      </c>
      <c r="K57" s="203">
        <f t="shared" si="13"/>
        <v>975</v>
      </c>
    </row>
    <row r="58" spans="1:11" ht="15.75" x14ac:dyDescent="0.25">
      <c r="A58" s="405">
        <v>4</v>
      </c>
      <c r="B58" s="330" t="s">
        <v>572</v>
      </c>
      <c r="C58" s="355" t="s">
        <v>10</v>
      </c>
      <c r="D58" s="406">
        <v>10</v>
      </c>
      <c r="E58" s="332">
        <v>90</v>
      </c>
      <c r="F58" s="159"/>
      <c r="G58" s="143"/>
      <c r="H58" s="161">
        <f t="shared" si="10"/>
        <v>0</v>
      </c>
      <c r="I58" s="162">
        <f t="shared" si="11"/>
        <v>0</v>
      </c>
      <c r="J58" s="196">
        <f t="shared" si="12"/>
        <v>10</v>
      </c>
      <c r="K58" s="203">
        <f t="shared" si="13"/>
        <v>90</v>
      </c>
    </row>
    <row r="59" spans="1:11" ht="15.75" x14ac:dyDescent="0.25">
      <c r="A59" s="405">
        <v>5</v>
      </c>
      <c r="B59" s="330" t="s">
        <v>609</v>
      </c>
      <c r="C59" s="355" t="s">
        <v>10</v>
      </c>
      <c r="D59" s="406">
        <v>75</v>
      </c>
      <c r="E59" s="332">
        <v>800</v>
      </c>
      <c r="F59" s="159"/>
      <c r="G59" s="143"/>
      <c r="H59" s="161">
        <f t="shared" si="10"/>
        <v>0</v>
      </c>
      <c r="I59" s="162">
        <f t="shared" si="11"/>
        <v>0</v>
      </c>
      <c r="J59" s="196">
        <f t="shared" si="12"/>
        <v>75</v>
      </c>
      <c r="K59" s="203">
        <f t="shared" si="13"/>
        <v>800</v>
      </c>
    </row>
    <row r="60" spans="1:11" ht="15.75" x14ac:dyDescent="0.25">
      <c r="A60" s="405">
        <v>6</v>
      </c>
      <c r="B60" s="330" t="s">
        <v>525</v>
      </c>
      <c r="C60" s="355" t="s">
        <v>56</v>
      </c>
      <c r="D60" s="746">
        <v>20</v>
      </c>
      <c r="E60" s="718">
        <v>200</v>
      </c>
      <c r="F60" s="159"/>
      <c r="G60" s="143"/>
      <c r="H60" s="161">
        <f t="shared" si="10"/>
        <v>0</v>
      </c>
      <c r="I60" s="162">
        <f t="shared" si="11"/>
        <v>0</v>
      </c>
      <c r="J60" s="196">
        <f t="shared" si="12"/>
        <v>20</v>
      </c>
      <c r="K60" s="203">
        <f t="shared" si="13"/>
        <v>200</v>
      </c>
    </row>
    <row r="61" spans="1:11" ht="15.75" customHeight="1" x14ac:dyDescent="0.25">
      <c r="A61" s="405">
        <v>7</v>
      </c>
      <c r="B61" s="370" t="s">
        <v>689</v>
      </c>
      <c r="C61" s="358" t="s">
        <v>10</v>
      </c>
      <c r="D61" s="747">
        <v>10</v>
      </c>
      <c r="E61" s="741">
        <v>270</v>
      </c>
      <c r="F61" s="165"/>
      <c r="G61" s="204"/>
      <c r="H61" s="167">
        <f>F61*G61</f>
        <v>0</v>
      </c>
      <c r="I61" s="162">
        <f>H61*1.25</f>
        <v>0</v>
      </c>
      <c r="J61" s="198">
        <f>D61-G61</f>
        <v>10</v>
      </c>
      <c r="K61" s="203">
        <f>E61-I61</f>
        <v>270</v>
      </c>
    </row>
    <row r="62" spans="1:11" ht="15.75" x14ac:dyDescent="0.25">
      <c r="A62" s="405">
        <v>8</v>
      </c>
      <c r="B62" s="330" t="s">
        <v>148</v>
      </c>
      <c r="C62" s="355" t="s">
        <v>56</v>
      </c>
      <c r="D62" s="746">
        <v>20</v>
      </c>
      <c r="E62" s="718">
        <v>80</v>
      </c>
      <c r="F62" s="159"/>
      <c r="G62" s="143"/>
      <c r="H62" s="161">
        <f>F62*G62</f>
        <v>0</v>
      </c>
      <c r="I62" s="162">
        <f>H62*1.25</f>
        <v>0</v>
      </c>
      <c r="J62" s="196">
        <f>D62-G62</f>
        <v>20</v>
      </c>
      <c r="K62" s="203">
        <f>E62-I62</f>
        <v>80</v>
      </c>
    </row>
    <row r="63" spans="1:11" ht="15.75" x14ac:dyDescent="0.25">
      <c r="A63" s="405">
        <v>9</v>
      </c>
      <c r="B63" s="330" t="s">
        <v>640</v>
      </c>
      <c r="C63" s="355" t="s">
        <v>56</v>
      </c>
      <c r="D63" s="746">
        <v>10</v>
      </c>
      <c r="E63" s="718">
        <v>50</v>
      </c>
      <c r="F63" s="159"/>
      <c r="G63" s="143"/>
      <c r="H63" s="161">
        <f>F63*G63</f>
        <v>0</v>
      </c>
      <c r="I63" s="162">
        <f>H63*1.25</f>
        <v>0</v>
      </c>
      <c r="J63" s="196">
        <f>D63-G63</f>
        <v>10</v>
      </c>
      <c r="K63" s="203">
        <f>E63-I63</f>
        <v>50</v>
      </c>
    </row>
    <row r="64" spans="1:11" ht="15.75" x14ac:dyDescent="0.25">
      <c r="A64" s="405">
        <v>10</v>
      </c>
      <c r="B64" s="330" t="s">
        <v>639</v>
      </c>
      <c r="C64" s="355" t="s">
        <v>58</v>
      </c>
      <c r="D64" s="746">
        <v>20</v>
      </c>
      <c r="E64" s="718">
        <v>100</v>
      </c>
      <c r="F64" s="159"/>
      <c r="G64" s="143"/>
      <c r="H64" s="161">
        <f t="shared" si="10"/>
        <v>0</v>
      </c>
      <c r="I64" s="162">
        <f t="shared" si="11"/>
        <v>0</v>
      </c>
      <c r="J64" s="196">
        <f t="shared" si="12"/>
        <v>20</v>
      </c>
      <c r="K64" s="203">
        <f t="shared" si="13"/>
        <v>100</v>
      </c>
    </row>
    <row r="65" spans="1:11" x14ac:dyDescent="0.25">
      <c r="A65" s="405">
        <v>11</v>
      </c>
      <c r="B65" s="370" t="s">
        <v>168</v>
      </c>
      <c r="C65" s="358" t="s">
        <v>10</v>
      </c>
      <c r="D65" s="747">
        <v>3</v>
      </c>
      <c r="E65" s="741">
        <v>310</v>
      </c>
      <c r="F65" s="165"/>
      <c r="G65" s="204"/>
      <c r="H65" s="167">
        <f t="shared" si="10"/>
        <v>0</v>
      </c>
      <c r="I65" s="162">
        <f t="shared" si="11"/>
        <v>0</v>
      </c>
      <c r="J65" s="198">
        <f t="shared" si="12"/>
        <v>3</v>
      </c>
      <c r="K65" s="203">
        <f t="shared" si="13"/>
        <v>310</v>
      </c>
    </row>
    <row r="66" spans="1:11" ht="15.75" customHeight="1" x14ac:dyDescent="0.25">
      <c r="A66" s="405">
        <v>12</v>
      </c>
      <c r="B66" s="370" t="s">
        <v>694</v>
      </c>
      <c r="C66" s="358" t="s">
        <v>10</v>
      </c>
      <c r="D66" s="747">
        <v>10</v>
      </c>
      <c r="E66" s="741">
        <v>150</v>
      </c>
      <c r="F66" s="165"/>
      <c r="G66" s="204"/>
      <c r="H66" s="167">
        <f>F66*G66</f>
        <v>0</v>
      </c>
      <c r="I66" s="162">
        <f>H66*1.25</f>
        <v>0</v>
      </c>
      <c r="J66" s="198">
        <f>D66-G66</f>
        <v>10</v>
      </c>
      <c r="K66" s="203">
        <f>E66-I66</f>
        <v>150</v>
      </c>
    </row>
    <row r="67" spans="1:11" ht="15.75" x14ac:dyDescent="0.25">
      <c r="A67" s="405">
        <v>13</v>
      </c>
      <c r="B67" s="330" t="s">
        <v>419</v>
      </c>
      <c r="C67" s="355" t="s">
        <v>56</v>
      </c>
      <c r="D67" s="746">
        <v>10</v>
      </c>
      <c r="E67" s="718">
        <v>40</v>
      </c>
      <c r="F67" s="159"/>
      <c r="G67" s="143"/>
      <c r="H67" s="161">
        <f t="shared" si="10"/>
        <v>0</v>
      </c>
      <c r="I67" s="162">
        <f t="shared" si="11"/>
        <v>0</v>
      </c>
      <c r="J67" s="196">
        <f t="shared" si="12"/>
        <v>10</v>
      </c>
      <c r="K67" s="203">
        <f t="shared" si="13"/>
        <v>40</v>
      </c>
    </row>
    <row r="68" spans="1:11" ht="15.75" x14ac:dyDescent="0.25">
      <c r="A68" s="405">
        <v>14</v>
      </c>
      <c r="B68" s="330" t="s">
        <v>151</v>
      </c>
      <c r="C68" s="355" t="s">
        <v>58</v>
      </c>
      <c r="D68" s="746">
        <v>100</v>
      </c>
      <c r="E68" s="718">
        <v>600</v>
      </c>
      <c r="F68" s="159"/>
      <c r="G68" s="143"/>
      <c r="H68" s="161">
        <f t="shared" si="10"/>
        <v>0</v>
      </c>
      <c r="I68" s="162">
        <f t="shared" si="11"/>
        <v>0</v>
      </c>
      <c r="J68" s="196">
        <f t="shared" si="12"/>
        <v>100</v>
      </c>
      <c r="K68" s="203">
        <f t="shared" si="13"/>
        <v>600</v>
      </c>
    </row>
    <row r="69" spans="1:11" ht="15.75" customHeight="1" x14ac:dyDescent="0.25">
      <c r="A69" s="405">
        <v>15</v>
      </c>
      <c r="B69" s="417" t="s">
        <v>67</v>
      </c>
      <c r="C69" s="355" t="s">
        <v>68</v>
      </c>
      <c r="D69" s="746">
        <v>80</v>
      </c>
      <c r="E69" s="718">
        <v>690</v>
      </c>
      <c r="F69" s="159"/>
      <c r="G69" s="143"/>
      <c r="H69" s="161">
        <f t="shared" si="10"/>
        <v>0</v>
      </c>
      <c r="I69" s="162">
        <f t="shared" si="11"/>
        <v>0</v>
      </c>
      <c r="J69" s="196">
        <f t="shared" si="12"/>
        <v>80</v>
      </c>
      <c r="K69" s="203">
        <f t="shared" si="13"/>
        <v>690</v>
      </c>
    </row>
    <row r="70" spans="1:11" ht="15.75" x14ac:dyDescent="0.25">
      <c r="A70" s="405">
        <v>16</v>
      </c>
      <c r="B70" s="330" t="s">
        <v>573</v>
      </c>
      <c r="C70" s="355" t="s">
        <v>58</v>
      </c>
      <c r="D70" s="746">
        <v>10</v>
      </c>
      <c r="E70" s="718">
        <v>130</v>
      </c>
      <c r="F70" s="159"/>
      <c r="G70" s="143"/>
      <c r="H70" s="161">
        <f t="shared" si="10"/>
        <v>0</v>
      </c>
      <c r="I70" s="162">
        <f t="shared" si="11"/>
        <v>0</v>
      </c>
      <c r="J70" s="196">
        <f t="shared" si="12"/>
        <v>10</v>
      </c>
      <c r="K70" s="203">
        <f t="shared" si="13"/>
        <v>130</v>
      </c>
    </row>
    <row r="71" spans="1:11" ht="15.75" x14ac:dyDescent="0.25">
      <c r="A71" s="405">
        <v>17</v>
      </c>
      <c r="B71" s="330" t="s">
        <v>70</v>
      </c>
      <c r="C71" s="355" t="s">
        <v>71</v>
      </c>
      <c r="D71" s="746">
        <v>10</v>
      </c>
      <c r="E71" s="718">
        <v>100</v>
      </c>
      <c r="F71" s="159"/>
      <c r="G71" s="143"/>
      <c r="H71" s="161">
        <f t="shared" si="10"/>
        <v>0</v>
      </c>
      <c r="I71" s="162">
        <f t="shared" si="11"/>
        <v>0</v>
      </c>
      <c r="J71" s="196">
        <f t="shared" si="12"/>
        <v>10</v>
      </c>
      <c r="K71" s="203">
        <f t="shared" si="13"/>
        <v>100</v>
      </c>
    </row>
    <row r="72" spans="1:11" ht="15.75" x14ac:dyDescent="0.25">
      <c r="A72" s="405">
        <v>18</v>
      </c>
      <c r="B72" s="330" t="s">
        <v>451</v>
      </c>
      <c r="C72" s="355" t="s">
        <v>10</v>
      </c>
      <c r="D72" s="746">
        <v>2</v>
      </c>
      <c r="E72" s="718">
        <v>100</v>
      </c>
      <c r="F72" s="159"/>
      <c r="G72" s="143"/>
      <c r="H72" s="161">
        <f t="shared" si="10"/>
        <v>0</v>
      </c>
      <c r="I72" s="162">
        <f t="shared" si="11"/>
        <v>0</v>
      </c>
      <c r="J72" s="196">
        <f t="shared" si="12"/>
        <v>2</v>
      </c>
      <c r="K72" s="203">
        <f t="shared" si="13"/>
        <v>100</v>
      </c>
    </row>
    <row r="73" spans="1:11" ht="15.75" x14ac:dyDescent="0.25">
      <c r="A73" s="405">
        <v>19</v>
      </c>
      <c r="B73" s="330" t="s">
        <v>457</v>
      </c>
      <c r="C73" s="355" t="s">
        <v>10</v>
      </c>
      <c r="D73" s="746">
        <v>10</v>
      </c>
      <c r="E73" s="718">
        <v>130</v>
      </c>
      <c r="F73" s="159"/>
      <c r="G73" s="143"/>
      <c r="H73" s="161">
        <f t="shared" si="10"/>
        <v>0</v>
      </c>
      <c r="I73" s="162">
        <f t="shared" si="11"/>
        <v>0</v>
      </c>
      <c r="J73" s="196">
        <f t="shared" si="12"/>
        <v>10</v>
      </c>
      <c r="K73" s="203">
        <f t="shared" si="13"/>
        <v>130</v>
      </c>
    </row>
    <row r="74" spans="1:11" ht="15.75" x14ac:dyDescent="0.25">
      <c r="A74" s="405">
        <v>20</v>
      </c>
      <c r="B74" s="330" t="s">
        <v>729</v>
      </c>
      <c r="C74" s="355" t="s">
        <v>58</v>
      </c>
      <c r="D74" s="746">
        <v>5</v>
      </c>
      <c r="E74" s="718">
        <v>190</v>
      </c>
      <c r="F74" s="159"/>
      <c r="G74" s="143"/>
      <c r="H74" s="161">
        <f t="shared" si="10"/>
        <v>0</v>
      </c>
      <c r="I74" s="162">
        <f t="shared" si="11"/>
        <v>0</v>
      </c>
      <c r="J74" s="196">
        <f t="shared" si="12"/>
        <v>5</v>
      </c>
      <c r="K74" s="203">
        <f t="shared" si="13"/>
        <v>190</v>
      </c>
    </row>
    <row r="75" spans="1:11" ht="15.75" x14ac:dyDescent="0.25">
      <c r="A75" s="405">
        <v>21</v>
      </c>
      <c r="B75" s="330" t="s">
        <v>458</v>
      </c>
      <c r="C75" s="355" t="s">
        <v>10</v>
      </c>
      <c r="D75" s="746">
        <v>3</v>
      </c>
      <c r="E75" s="718">
        <v>90</v>
      </c>
      <c r="F75" s="159"/>
      <c r="G75" s="143"/>
      <c r="H75" s="161">
        <f t="shared" si="10"/>
        <v>0</v>
      </c>
      <c r="I75" s="162">
        <f t="shared" si="11"/>
        <v>0</v>
      </c>
      <c r="J75" s="196">
        <f t="shared" si="12"/>
        <v>3</v>
      </c>
      <c r="K75" s="203">
        <f t="shared" si="13"/>
        <v>90</v>
      </c>
    </row>
    <row r="76" spans="1:11" ht="15.75" x14ac:dyDescent="0.25">
      <c r="A76" s="405">
        <v>22</v>
      </c>
      <c r="B76" s="330" t="s">
        <v>454</v>
      </c>
      <c r="C76" s="355" t="s">
        <v>71</v>
      </c>
      <c r="D76" s="746">
        <v>10</v>
      </c>
      <c r="E76" s="718">
        <v>260</v>
      </c>
      <c r="F76" s="159"/>
      <c r="G76" s="143"/>
      <c r="H76" s="161">
        <f t="shared" si="10"/>
        <v>0</v>
      </c>
      <c r="I76" s="162">
        <f t="shared" si="11"/>
        <v>0</v>
      </c>
      <c r="J76" s="196">
        <f t="shared" si="12"/>
        <v>10</v>
      </c>
      <c r="K76" s="203">
        <f t="shared" si="13"/>
        <v>260</v>
      </c>
    </row>
    <row r="77" spans="1:11" x14ac:dyDescent="0.25">
      <c r="A77" s="405">
        <v>23</v>
      </c>
      <c r="B77" s="370" t="s">
        <v>708</v>
      </c>
      <c r="C77" s="358" t="s">
        <v>10</v>
      </c>
      <c r="D77" s="747">
        <v>8</v>
      </c>
      <c r="E77" s="741">
        <v>120</v>
      </c>
      <c r="F77" s="165"/>
      <c r="G77" s="204"/>
      <c r="H77" s="167">
        <f>F77*G77</f>
        <v>0</v>
      </c>
      <c r="I77" s="162">
        <f>H77*1.25</f>
        <v>0</v>
      </c>
      <c r="J77" s="198">
        <f>D77-G77</f>
        <v>8</v>
      </c>
      <c r="K77" s="203">
        <f>E77-I77</f>
        <v>120</v>
      </c>
    </row>
    <row r="78" spans="1:11" ht="15.75" x14ac:dyDescent="0.25">
      <c r="A78" s="405">
        <v>24</v>
      </c>
      <c r="B78" s="330" t="s">
        <v>166</v>
      </c>
      <c r="C78" s="355" t="s">
        <v>71</v>
      </c>
      <c r="D78" s="746">
        <v>6</v>
      </c>
      <c r="E78" s="718">
        <v>150</v>
      </c>
      <c r="F78" s="159"/>
      <c r="G78" s="143"/>
      <c r="H78" s="161">
        <f t="shared" si="10"/>
        <v>0</v>
      </c>
      <c r="I78" s="162">
        <f t="shared" si="11"/>
        <v>0</v>
      </c>
      <c r="J78" s="196">
        <f t="shared" si="12"/>
        <v>6</v>
      </c>
      <c r="K78" s="203">
        <f t="shared" si="13"/>
        <v>150</v>
      </c>
    </row>
    <row r="79" spans="1:11" x14ac:dyDescent="0.25">
      <c r="A79" s="405">
        <v>25</v>
      </c>
      <c r="B79" s="370" t="s">
        <v>161</v>
      </c>
      <c r="C79" s="358" t="s">
        <v>10</v>
      </c>
      <c r="D79" s="747">
        <v>5</v>
      </c>
      <c r="E79" s="741">
        <v>100</v>
      </c>
      <c r="F79" s="165"/>
      <c r="G79" s="204"/>
      <c r="H79" s="167">
        <f t="shared" si="10"/>
        <v>0</v>
      </c>
      <c r="I79" s="162">
        <f t="shared" si="11"/>
        <v>0</v>
      </c>
      <c r="J79" s="198">
        <f t="shared" si="12"/>
        <v>5</v>
      </c>
      <c r="K79" s="203">
        <f t="shared" si="13"/>
        <v>100</v>
      </c>
    </row>
    <row r="80" spans="1:11" x14ac:dyDescent="0.25">
      <c r="A80" s="405">
        <v>26</v>
      </c>
      <c r="B80" s="370" t="s">
        <v>455</v>
      </c>
      <c r="C80" s="358" t="s">
        <v>10</v>
      </c>
      <c r="D80" s="747">
        <v>100</v>
      </c>
      <c r="E80" s="741">
        <v>110</v>
      </c>
      <c r="F80" s="165"/>
      <c r="G80" s="204"/>
      <c r="H80" s="167">
        <f t="shared" si="10"/>
        <v>0</v>
      </c>
      <c r="I80" s="162">
        <f t="shared" si="11"/>
        <v>0</v>
      </c>
      <c r="J80" s="198">
        <f t="shared" si="12"/>
        <v>100</v>
      </c>
      <c r="K80" s="203">
        <f t="shared" si="13"/>
        <v>110</v>
      </c>
    </row>
    <row r="81" spans="1:11" ht="15.75" customHeight="1" x14ac:dyDescent="0.25">
      <c r="A81" s="405">
        <v>27</v>
      </c>
      <c r="B81" s="370" t="s">
        <v>695</v>
      </c>
      <c r="C81" s="358" t="s">
        <v>10</v>
      </c>
      <c r="D81" s="747">
        <v>4</v>
      </c>
      <c r="E81" s="741">
        <v>90</v>
      </c>
      <c r="F81" s="165"/>
      <c r="G81" s="204"/>
      <c r="H81" s="167">
        <f>F81*G81</f>
        <v>0</v>
      </c>
      <c r="I81" s="162">
        <f>H81*1.25</f>
        <v>0</v>
      </c>
      <c r="J81" s="198">
        <f>D81-G81</f>
        <v>4</v>
      </c>
      <c r="K81" s="203">
        <f>E81-I81</f>
        <v>90</v>
      </c>
    </row>
    <row r="82" spans="1:11" x14ac:dyDescent="0.25">
      <c r="A82" s="405">
        <v>28</v>
      </c>
      <c r="B82" s="370" t="s">
        <v>426</v>
      </c>
      <c r="C82" s="358" t="s">
        <v>10</v>
      </c>
      <c r="D82" s="747">
        <v>3</v>
      </c>
      <c r="E82" s="741">
        <v>160</v>
      </c>
      <c r="F82" s="165"/>
      <c r="G82" s="204"/>
      <c r="H82" s="167">
        <f t="shared" si="10"/>
        <v>0</v>
      </c>
      <c r="I82" s="162">
        <f t="shared" si="11"/>
        <v>0</v>
      </c>
      <c r="J82" s="198">
        <f t="shared" si="12"/>
        <v>3</v>
      </c>
      <c r="K82" s="203">
        <f t="shared" si="13"/>
        <v>160</v>
      </c>
    </row>
    <row r="83" spans="1:11" x14ac:dyDescent="0.25">
      <c r="A83" s="405">
        <v>29</v>
      </c>
      <c r="B83" s="370" t="s">
        <v>456</v>
      </c>
      <c r="C83" s="358" t="s">
        <v>10</v>
      </c>
      <c r="D83" s="747">
        <v>2</v>
      </c>
      <c r="E83" s="741">
        <v>40</v>
      </c>
      <c r="F83" s="165"/>
      <c r="G83" s="204"/>
      <c r="H83" s="167">
        <f t="shared" si="10"/>
        <v>0</v>
      </c>
      <c r="I83" s="162">
        <f t="shared" si="11"/>
        <v>0</v>
      </c>
      <c r="J83" s="198">
        <f t="shared" si="12"/>
        <v>2</v>
      </c>
      <c r="K83" s="203">
        <f t="shared" si="13"/>
        <v>40</v>
      </c>
    </row>
    <row r="84" spans="1:11" x14ac:dyDescent="0.25">
      <c r="A84" s="405">
        <v>30</v>
      </c>
      <c r="B84" s="370" t="s">
        <v>734</v>
      </c>
      <c r="C84" s="358" t="s">
        <v>10</v>
      </c>
      <c r="D84" s="747">
        <v>3</v>
      </c>
      <c r="E84" s="741">
        <v>50</v>
      </c>
      <c r="F84" s="165"/>
      <c r="G84" s="204"/>
      <c r="H84" s="167">
        <f t="shared" si="10"/>
        <v>0</v>
      </c>
      <c r="I84" s="162">
        <f t="shared" si="11"/>
        <v>0</v>
      </c>
      <c r="J84" s="198">
        <f t="shared" si="12"/>
        <v>3</v>
      </c>
      <c r="K84" s="203">
        <f t="shared" si="13"/>
        <v>50</v>
      </c>
    </row>
    <row r="85" spans="1:11" x14ac:dyDescent="0.25">
      <c r="A85" s="405">
        <v>31</v>
      </c>
      <c r="B85" s="370" t="s">
        <v>160</v>
      </c>
      <c r="C85" s="358" t="s">
        <v>10</v>
      </c>
      <c r="D85" s="747">
        <v>7</v>
      </c>
      <c r="E85" s="741">
        <v>100</v>
      </c>
      <c r="F85" s="165"/>
      <c r="G85" s="204"/>
      <c r="H85" s="167">
        <f t="shared" si="10"/>
        <v>0</v>
      </c>
      <c r="I85" s="162">
        <f t="shared" si="11"/>
        <v>0</v>
      </c>
      <c r="J85" s="198">
        <f t="shared" si="12"/>
        <v>7</v>
      </c>
      <c r="K85" s="203">
        <f t="shared" si="13"/>
        <v>100</v>
      </c>
    </row>
    <row r="86" spans="1:11" ht="15.75" customHeight="1" x14ac:dyDescent="0.25">
      <c r="A86" s="405">
        <v>32</v>
      </c>
      <c r="B86" s="370" t="s">
        <v>768</v>
      </c>
      <c r="C86" s="358" t="s">
        <v>56</v>
      </c>
      <c r="D86" s="747">
        <v>2</v>
      </c>
      <c r="E86" s="741">
        <v>170</v>
      </c>
      <c r="F86" s="165"/>
      <c r="G86" s="204"/>
      <c r="H86" s="161">
        <f t="shared" si="10"/>
        <v>0</v>
      </c>
      <c r="I86" s="162">
        <f t="shared" si="11"/>
        <v>0</v>
      </c>
      <c r="J86" s="163">
        <f t="shared" si="12"/>
        <v>2</v>
      </c>
      <c r="K86" s="203">
        <f t="shared" si="13"/>
        <v>170</v>
      </c>
    </row>
    <row r="87" spans="1:11" ht="15.75" customHeight="1" x14ac:dyDescent="0.25">
      <c r="A87" s="405">
        <v>33</v>
      </c>
      <c r="B87" s="370" t="s">
        <v>678</v>
      </c>
      <c r="C87" s="358" t="s">
        <v>10</v>
      </c>
      <c r="D87" s="747">
        <v>2</v>
      </c>
      <c r="E87" s="741">
        <v>275</v>
      </c>
      <c r="F87" s="165"/>
      <c r="G87" s="204"/>
      <c r="H87" s="161">
        <f t="shared" si="10"/>
        <v>0</v>
      </c>
      <c r="I87" s="162">
        <f t="shared" si="11"/>
        <v>0</v>
      </c>
      <c r="J87" s="163">
        <f t="shared" si="12"/>
        <v>2</v>
      </c>
      <c r="K87" s="203">
        <f t="shared" si="13"/>
        <v>275</v>
      </c>
    </row>
    <row r="88" spans="1:11" ht="15.75" customHeight="1" x14ac:dyDescent="0.25">
      <c r="A88" s="405">
        <v>34</v>
      </c>
      <c r="B88" s="370" t="s">
        <v>679</v>
      </c>
      <c r="C88" s="358" t="s">
        <v>10</v>
      </c>
      <c r="D88" s="747">
        <v>2</v>
      </c>
      <c r="E88" s="741">
        <v>260</v>
      </c>
      <c r="F88" s="165"/>
      <c r="G88" s="204"/>
      <c r="H88" s="161">
        <f t="shared" si="10"/>
        <v>0</v>
      </c>
      <c r="I88" s="162">
        <f t="shared" si="11"/>
        <v>0</v>
      </c>
      <c r="J88" s="163">
        <f t="shared" si="12"/>
        <v>2</v>
      </c>
      <c r="K88" s="203">
        <f t="shared" si="13"/>
        <v>260</v>
      </c>
    </row>
    <row r="89" spans="1:11" ht="15.75" customHeight="1" x14ac:dyDescent="0.25">
      <c r="A89" s="405">
        <v>35</v>
      </c>
      <c r="B89" s="370" t="s">
        <v>692</v>
      </c>
      <c r="C89" s="358" t="s">
        <v>10</v>
      </c>
      <c r="D89" s="747">
        <v>2</v>
      </c>
      <c r="E89" s="741">
        <v>50</v>
      </c>
      <c r="F89" s="165"/>
      <c r="G89" s="204"/>
      <c r="H89" s="167">
        <f t="shared" ref="H89" si="14">F89*G89</f>
        <v>0</v>
      </c>
      <c r="I89" s="162">
        <f t="shared" ref="I89" si="15">H89*1.25</f>
        <v>0</v>
      </c>
      <c r="J89" s="198">
        <f t="shared" ref="J89" si="16">D89-G89</f>
        <v>2</v>
      </c>
      <c r="K89" s="203">
        <f t="shared" ref="K89" si="17">E89-I89</f>
        <v>50</v>
      </c>
    </row>
    <row r="90" spans="1:11" ht="15.75" customHeight="1" x14ac:dyDescent="0.25">
      <c r="A90" s="405">
        <v>36</v>
      </c>
      <c r="B90" s="370" t="s">
        <v>774</v>
      </c>
      <c r="C90" s="358" t="s">
        <v>10</v>
      </c>
      <c r="D90" s="747">
        <v>20</v>
      </c>
      <c r="E90" s="741">
        <v>180</v>
      </c>
      <c r="F90" s="165"/>
      <c r="G90" s="204"/>
      <c r="H90" s="167">
        <f t="shared" ref="H90" si="18">F90*G90</f>
        <v>0</v>
      </c>
      <c r="I90" s="162">
        <f t="shared" ref="I90" si="19">H90*1.25</f>
        <v>0</v>
      </c>
      <c r="J90" s="198">
        <f t="shared" ref="J90" si="20">D90-G90</f>
        <v>20</v>
      </c>
      <c r="K90" s="203">
        <f t="shared" ref="K90" si="21">E90-I90</f>
        <v>180</v>
      </c>
    </row>
    <row r="91" spans="1:11" ht="15.75" customHeight="1" x14ac:dyDescent="0.25">
      <c r="A91" s="405">
        <v>37</v>
      </c>
      <c r="B91" s="370" t="s">
        <v>779</v>
      </c>
      <c r="C91" s="358" t="s">
        <v>10</v>
      </c>
      <c r="D91" s="747">
        <v>50</v>
      </c>
      <c r="E91" s="741">
        <v>110</v>
      </c>
      <c r="F91" s="165"/>
      <c r="G91" s="204"/>
      <c r="H91" s="167">
        <f t="shared" ref="H91" si="22">F91*G91</f>
        <v>0</v>
      </c>
      <c r="I91" s="162">
        <f t="shared" ref="I91" si="23">H91*1.25</f>
        <v>0</v>
      </c>
      <c r="J91" s="198">
        <f t="shared" ref="J91" si="24">D91-G91</f>
        <v>50</v>
      </c>
      <c r="K91" s="203">
        <f t="shared" ref="K91" si="25">E91-I91</f>
        <v>110</v>
      </c>
    </row>
    <row r="92" spans="1:11" x14ac:dyDescent="0.25">
      <c r="A92" s="405"/>
      <c r="B92" s="370"/>
      <c r="C92" s="358"/>
      <c r="D92" s="747"/>
      <c r="E92" s="741"/>
      <c r="F92" s="165"/>
      <c r="G92" s="204"/>
      <c r="H92" s="167">
        <f>F92*G92</f>
        <v>0</v>
      </c>
      <c r="I92" s="162">
        <f>H92*1.25</f>
        <v>0</v>
      </c>
      <c r="J92" s="198">
        <f>D92-G92</f>
        <v>0</v>
      </c>
      <c r="K92" s="203">
        <f>E92-I92</f>
        <v>0</v>
      </c>
    </row>
    <row r="93" spans="1:11" ht="16.5" thickBot="1" x14ac:dyDescent="0.3">
      <c r="A93" s="416"/>
      <c r="B93" s="683" t="s">
        <v>422</v>
      </c>
      <c r="C93" s="410"/>
      <c r="D93" s="410"/>
      <c r="E93" s="365"/>
      <c r="F93" s="720"/>
      <c r="G93" s="736"/>
      <c r="H93" s="672"/>
      <c r="I93" s="673"/>
      <c r="J93" s="184"/>
      <c r="K93" s="207"/>
    </row>
    <row r="94" spans="1:11" ht="16.5" thickBot="1" x14ac:dyDescent="0.3">
      <c r="A94" s="367"/>
      <c r="B94" s="367"/>
      <c r="C94" s="346">
        <v>322143</v>
      </c>
      <c r="D94" s="347" t="s">
        <v>102</v>
      </c>
      <c r="E94" s="373">
        <f>SUM(E55:E93)</f>
        <v>8050</v>
      </c>
      <c r="F94" s="120"/>
      <c r="G94" s="120"/>
      <c r="H94" s="186">
        <f>SUM(H55:H93)</f>
        <v>0</v>
      </c>
      <c r="I94" s="186">
        <f>SUM(I55:I93)</f>
        <v>0</v>
      </c>
      <c r="J94" s="120"/>
      <c r="K94" s="187">
        <f>SUM(K55:K93)</f>
        <v>8050</v>
      </c>
    </row>
  </sheetData>
  <mergeCells count="15">
    <mergeCell ref="A2:E2"/>
    <mergeCell ref="F2:H2"/>
    <mergeCell ref="J2:K2"/>
    <mergeCell ref="D3:D4"/>
    <mergeCell ref="E3:E4"/>
    <mergeCell ref="A52:E52"/>
    <mergeCell ref="F52:H52"/>
    <mergeCell ref="J52:K52"/>
    <mergeCell ref="D53:D54"/>
    <mergeCell ref="E53:E54"/>
    <mergeCell ref="F11:H11"/>
    <mergeCell ref="J11:K11"/>
    <mergeCell ref="D12:D13"/>
    <mergeCell ref="E12:E13"/>
    <mergeCell ref="A11:E11"/>
  </mergeCells>
  <phoneticPr fontId="4" type="noConversion"/>
  <pageMargins left="0.31496062992125984" right="0.11811023622047245" top="0.55118110236220474" bottom="0.55118110236220474" header="0.31496062992125984" footer="0.31496062992125984"/>
  <pageSetup paperSize="9" orientation="landscape" r:id="rId1"/>
  <headerFooter>
    <oddHeader>&amp;LOŠ"IVAN MAŽURANIĆ" SIBINJ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31" sqref="E31"/>
    </sheetView>
  </sheetViews>
  <sheetFormatPr defaultRowHeight="15" x14ac:dyDescent="0.25"/>
  <cols>
    <col min="1" max="1" width="4.5703125" style="121" customWidth="1"/>
    <col min="2" max="2" width="27.7109375" style="121" customWidth="1"/>
    <col min="3" max="3" width="10.7109375" style="121" customWidth="1"/>
    <col min="4" max="4" width="10.28515625" style="121" customWidth="1"/>
    <col min="5" max="5" width="14.28515625" style="121" customWidth="1"/>
    <col min="6" max="7" width="9.140625" style="121"/>
    <col min="8" max="9" width="14.140625" style="121" customWidth="1"/>
    <col min="10" max="10" width="10.140625" style="121" customWidth="1"/>
    <col min="11" max="11" width="14.140625" style="121" customWidth="1"/>
    <col min="12" max="16384" width="9.140625" style="121"/>
  </cols>
  <sheetData>
    <row r="1" spans="1:11" ht="15.75" thickBot="1" x14ac:dyDescent="0.3"/>
    <row r="2" spans="1:11" ht="15.75" thickBot="1" x14ac:dyDescent="0.3">
      <c r="A2" s="1037" t="s">
        <v>211</v>
      </c>
      <c r="B2" s="1038"/>
      <c r="C2" s="1038"/>
      <c r="D2" s="1038"/>
      <c r="E2" s="1039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713"/>
      <c r="C3" s="713" t="s">
        <v>2</v>
      </c>
      <c r="D3" s="1040" t="s">
        <v>43</v>
      </c>
      <c r="E3" s="1043" t="s">
        <v>46</v>
      </c>
      <c r="F3" s="151" t="s">
        <v>100</v>
      </c>
      <c r="G3" s="125" t="s">
        <v>101</v>
      </c>
      <c r="H3" s="126" t="s">
        <v>102</v>
      </c>
      <c r="I3" s="127" t="s">
        <v>102</v>
      </c>
      <c r="J3" s="176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714" t="s">
        <v>3</v>
      </c>
      <c r="D4" s="1042"/>
      <c r="E4" s="1045"/>
      <c r="F4" s="152" t="s">
        <v>10</v>
      </c>
      <c r="G4" s="131" t="s">
        <v>10</v>
      </c>
      <c r="H4" s="132" t="s">
        <v>105</v>
      </c>
      <c r="I4" s="133" t="s">
        <v>105</v>
      </c>
      <c r="J4" s="177" t="s">
        <v>10</v>
      </c>
      <c r="K4" s="135" t="s">
        <v>105</v>
      </c>
    </row>
    <row r="5" spans="1:11" ht="15.75" customHeight="1" x14ac:dyDescent="0.25">
      <c r="A5" s="411">
        <v>1</v>
      </c>
      <c r="B5" s="350" t="s">
        <v>766</v>
      </c>
      <c r="C5" s="351" t="s">
        <v>10</v>
      </c>
      <c r="D5" s="352">
        <v>160</v>
      </c>
      <c r="E5" s="353">
        <v>1600</v>
      </c>
      <c r="F5" s="159"/>
      <c r="G5" s="143"/>
      <c r="H5" s="161">
        <f>F5*G5</f>
        <v>0</v>
      </c>
      <c r="I5" s="162">
        <f>H5*1.25</f>
        <v>0</v>
      </c>
      <c r="J5" s="163">
        <f>D5-G5</f>
        <v>160</v>
      </c>
      <c r="K5" s="203">
        <f>E5-I5</f>
        <v>1600</v>
      </c>
    </row>
    <row r="6" spans="1:11" ht="15.75" x14ac:dyDescent="0.25">
      <c r="A6" s="407">
        <v>2</v>
      </c>
      <c r="B6" s="337" t="s">
        <v>158</v>
      </c>
      <c r="C6" s="408" t="s">
        <v>10</v>
      </c>
      <c r="D6" s="338">
        <v>250</v>
      </c>
      <c r="E6" s="360">
        <v>3200</v>
      </c>
      <c r="F6" s="165"/>
      <c r="G6" s="204"/>
      <c r="H6" s="161">
        <f>F6*G6</f>
        <v>0</v>
      </c>
      <c r="I6" s="162">
        <f>H6*1.25</f>
        <v>0</v>
      </c>
      <c r="J6" s="163">
        <f>D6-G6</f>
        <v>250</v>
      </c>
      <c r="K6" s="203">
        <f>E6-I6</f>
        <v>3200</v>
      </c>
    </row>
    <row r="7" spans="1:11" ht="15.75" x14ac:dyDescent="0.25">
      <c r="A7" s="407"/>
      <c r="B7" s="337"/>
      <c r="C7" s="408" t="s">
        <v>10</v>
      </c>
      <c r="D7" s="338"/>
      <c r="E7" s="360"/>
      <c r="F7" s="165"/>
      <c r="G7" s="204"/>
      <c r="H7" s="161">
        <f>F7*G7</f>
        <v>0</v>
      </c>
      <c r="I7" s="162">
        <f>H7*1.25</f>
        <v>0</v>
      </c>
      <c r="J7" s="163">
        <f>D7-G7</f>
        <v>0</v>
      </c>
      <c r="K7" s="203">
        <f>E7-I7</f>
        <v>0</v>
      </c>
    </row>
    <row r="8" spans="1:11" ht="16.5" thickBot="1" x14ac:dyDescent="0.3">
      <c r="A8" s="409"/>
      <c r="B8" s="683" t="s">
        <v>422</v>
      </c>
      <c r="C8" s="410"/>
      <c r="D8" s="342"/>
      <c r="E8" s="365"/>
      <c r="F8" s="720"/>
      <c r="G8" s="736"/>
      <c r="H8" s="678"/>
      <c r="I8" s="679"/>
      <c r="J8" s="172"/>
      <c r="K8" s="206"/>
    </row>
    <row r="9" spans="1:11" ht="16.5" thickBot="1" x14ac:dyDescent="0.3">
      <c r="A9" s="367"/>
      <c r="B9" s="367"/>
      <c r="C9" s="346">
        <v>322161</v>
      </c>
      <c r="D9" s="347" t="s">
        <v>102</v>
      </c>
      <c r="E9" s="348">
        <f>SUM(E5:E8)</f>
        <v>4800</v>
      </c>
      <c r="F9" s="120"/>
      <c r="G9" s="120"/>
      <c r="H9" s="148">
        <f>SUM(H5:H8)</f>
        <v>0</v>
      </c>
      <c r="I9" s="148">
        <f>SUM(I5:I8)</f>
        <v>0</v>
      </c>
      <c r="J9" s="120"/>
      <c r="K9" s="149">
        <f>SUM(K5:K8)</f>
        <v>4800</v>
      </c>
    </row>
    <row r="11" spans="1:11" ht="15.75" thickBot="1" x14ac:dyDescent="0.3"/>
    <row r="12" spans="1:11" ht="15.75" thickBot="1" x14ac:dyDescent="0.3">
      <c r="A12" s="1037" t="s">
        <v>212</v>
      </c>
      <c r="B12" s="1038"/>
      <c r="C12" s="1038"/>
      <c r="D12" s="1038"/>
      <c r="E12" s="1039"/>
      <c r="F12" s="1031" t="s">
        <v>186</v>
      </c>
      <c r="G12" s="1032"/>
      <c r="H12" s="1033"/>
      <c r="I12" s="123" t="s">
        <v>187</v>
      </c>
      <c r="J12" s="1022" t="s">
        <v>107</v>
      </c>
      <c r="K12" s="1023"/>
    </row>
    <row r="13" spans="1:11" ht="17.25" customHeight="1" x14ac:dyDescent="0.25">
      <c r="A13" s="636" t="s">
        <v>0</v>
      </c>
      <c r="B13" s="637"/>
      <c r="C13" s="637" t="s">
        <v>2</v>
      </c>
      <c r="D13" s="1052" t="s">
        <v>43</v>
      </c>
      <c r="E13" s="1054" t="s">
        <v>46</v>
      </c>
      <c r="F13" s="151" t="s">
        <v>100</v>
      </c>
      <c r="G13" s="125" t="s">
        <v>101</v>
      </c>
      <c r="H13" s="126" t="s">
        <v>102</v>
      </c>
      <c r="I13" s="127" t="s">
        <v>102</v>
      </c>
      <c r="J13" s="176" t="s">
        <v>104</v>
      </c>
      <c r="K13" s="129" t="s">
        <v>104</v>
      </c>
    </row>
    <row r="14" spans="1:11" ht="21.75" customHeight="1" thickBot="1" x14ac:dyDescent="0.3">
      <c r="A14" s="638" t="s">
        <v>1</v>
      </c>
      <c r="B14" s="635" t="s">
        <v>396</v>
      </c>
      <c r="C14" s="635" t="s">
        <v>3</v>
      </c>
      <c r="D14" s="1053"/>
      <c r="E14" s="1055"/>
      <c r="F14" s="152" t="s">
        <v>10</v>
      </c>
      <c r="G14" s="131" t="s">
        <v>10</v>
      </c>
      <c r="H14" s="132" t="s">
        <v>105</v>
      </c>
      <c r="I14" s="133" t="s">
        <v>105</v>
      </c>
      <c r="J14" s="177" t="s">
        <v>10</v>
      </c>
      <c r="K14" s="135" t="s">
        <v>105</v>
      </c>
    </row>
    <row r="15" spans="1:11" ht="15.75" x14ac:dyDescent="0.25">
      <c r="A15" s="751">
        <v>1</v>
      </c>
      <c r="B15" s="326" t="s">
        <v>54</v>
      </c>
      <c r="C15" s="755" t="s">
        <v>10</v>
      </c>
      <c r="D15" s="327">
        <v>32</v>
      </c>
      <c r="E15" s="328">
        <v>1240</v>
      </c>
      <c r="F15" s="159"/>
      <c r="G15" s="143"/>
      <c r="H15" s="161">
        <f>F15*G15</f>
        <v>0</v>
      </c>
      <c r="I15" s="162">
        <f>H15*1.25</f>
        <v>0</v>
      </c>
      <c r="J15" s="196">
        <f>D15-G15</f>
        <v>32</v>
      </c>
      <c r="K15" s="203">
        <f>E15-I15</f>
        <v>1240</v>
      </c>
    </row>
    <row r="16" spans="1:11" ht="15.75" x14ac:dyDescent="0.25">
      <c r="A16" s="955">
        <v>2</v>
      </c>
      <c r="B16" s="956" t="s">
        <v>685</v>
      </c>
      <c r="C16" s="957" t="s">
        <v>10</v>
      </c>
      <c r="D16" s="958">
        <v>20</v>
      </c>
      <c r="E16" s="959">
        <v>250</v>
      </c>
      <c r="F16" s="165"/>
      <c r="G16" s="204"/>
      <c r="H16" s="161">
        <f>F16*G16</f>
        <v>0</v>
      </c>
      <c r="I16" s="162">
        <f>H16*1.25</f>
        <v>0</v>
      </c>
      <c r="J16" s="196">
        <f>D16-G16</f>
        <v>20</v>
      </c>
      <c r="K16" s="203">
        <f>E16-I16</f>
        <v>250</v>
      </c>
    </row>
    <row r="17" spans="1:11" ht="16.5" thickBot="1" x14ac:dyDescent="0.3">
      <c r="A17" s="409"/>
      <c r="B17" s="683" t="s">
        <v>422</v>
      </c>
      <c r="C17" s="410"/>
      <c r="D17" s="342"/>
      <c r="E17" s="365"/>
      <c r="F17" s="720"/>
      <c r="G17" s="736"/>
      <c r="H17" s="678"/>
      <c r="I17" s="679"/>
      <c r="J17" s="199"/>
      <c r="K17" s="206"/>
    </row>
    <row r="18" spans="1:11" ht="16.5" thickBot="1" x14ac:dyDescent="0.3">
      <c r="A18" s="367"/>
      <c r="B18" s="367"/>
      <c r="C18" s="346">
        <v>322162</v>
      </c>
      <c r="D18" s="347" t="s">
        <v>102</v>
      </c>
      <c r="E18" s="348">
        <f>SUM(E15:E17)</f>
        <v>1490</v>
      </c>
      <c r="F18" s="120"/>
      <c r="G18" s="120"/>
      <c r="H18" s="148">
        <f>SUM(H15:H17)</f>
        <v>0</v>
      </c>
      <c r="I18" s="148">
        <f>SUM(I15:I17)</f>
        <v>0</v>
      </c>
      <c r="J18" s="120"/>
      <c r="K18" s="149">
        <f>SUM(K15:K17)</f>
        <v>1490</v>
      </c>
    </row>
    <row r="20" spans="1:11" ht="15.75" thickBot="1" x14ac:dyDescent="0.3"/>
    <row r="21" spans="1:11" ht="15.75" thickBot="1" x14ac:dyDescent="0.3">
      <c r="A21" s="1037" t="s">
        <v>212</v>
      </c>
      <c r="B21" s="1038"/>
      <c r="C21" s="1038"/>
      <c r="D21" s="1038"/>
      <c r="E21" s="1039"/>
      <c r="F21" s="1031" t="s">
        <v>186</v>
      </c>
      <c r="G21" s="1032"/>
      <c r="H21" s="1033"/>
      <c r="I21" s="686" t="s">
        <v>187</v>
      </c>
      <c r="J21" s="1022" t="s">
        <v>107</v>
      </c>
      <c r="K21" s="1023"/>
    </row>
    <row r="22" spans="1:11" ht="17.25" customHeight="1" x14ac:dyDescent="0.25">
      <c r="A22" s="636" t="s">
        <v>0</v>
      </c>
      <c r="B22" s="637"/>
      <c r="C22" s="637" t="s">
        <v>2</v>
      </c>
      <c r="D22" s="1052" t="s">
        <v>43</v>
      </c>
      <c r="E22" s="1054" t="s">
        <v>46</v>
      </c>
      <c r="F22" s="151" t="s">
        <v>100</v>
      </c>
      <c r="G22" s="125" t="s">
        <v>101</v>
      </c>
      <c r="H22" s="126" t="s">
        <v>102</v>
      </c>
      <c r="I22" s="127" t="s">
        <v>102</v>
      </c>
      <c r="J22" s="176" t="s">
        <v>104</v>
      </c>
      <c r="K22" s="129" t="s">
        <v>104</v>
      </c>
    </row>
    <row r="23" spans="1:11" ht="21.75" customHeight="1" thickBot="1" x14ac:dyDescent="0.3">
      <c r="A23" s="638" t="s">
        <v>1</v>
      </c>
      <c r="B23" s="635" t="s">
        <v>396</v>
      </c>
      <c r="C23" s="635" t="s">
        <v>3</v>
      </c>
      <c r="D23" s="1053"/>
      <c r="E23" s="1055"/>
      <c r="F23" s="152" t="s">
        <v>10</v>
      </c>
      <c r="G23" s="131" t="s">
        <v>10</v>
      </c>
      <c r="H23" s="132" t="s">
        <v>105</v>
      </c>
      <c r="I23" s="133" t="s">
        <v>105</v>
      </c>
      <c r="J23" s="177" t="s">
        <v>10</v>
      </c>
      <c r="K23" s="135" t="s">
        <v>105</v>
      </c>
    </row>
    <row r="24" spans="1:11" ht="15.75" x14ac:dyDescent="0.25">
      <c r="A24" s="751">
        <v>1</v>
      </c>
      <c r="B24" s="326" t="s">
        <v>494</v>
      </c>
      <c r="C24" s="755" t="s">
        <v>10</v>
      </c>
      <c r="D24" s="327">
        <v>2</v>
      </c>
      <c r="E24" s="328">
        <v>300</v>
      </c>
      <c r="F24" s="159"/>
      <c r="G24" s="143"/>
      <c r="H24" s="161">
        <f t="shared" ref="H24:H25" si="0">F24*G24</f>
        <v>0</v>
      </c>
      <c r="I24" s="162">
        <f>H24*1.05</f>
        <v>0</v>
      </c>
      <c r="J24" s="196">
        <f t="shared" ref="J24:J29" si="1">D24-G24</f>
        <v>2</v>
      </c>
      <c r="K24" s="203">
        <f t="shared" ref="K24:K29" si="2">E24-I24</f>
        <v>300</v>
      </c>
    </row>
    <row r="25" spans="1:11" ht="15.75" x14ac:dyDescent="0.25">
      <c r="A25" s="405">
        <v>2</v>
      </c>
      <c r="B25" s="956" t="s">
        <v>690</v>
      </c>
      <c r="C25" s="957" t="s">
        <v>10</v>
      </c>
      <c r="D25" s="958">
        <v>300</v>
      </c>
      <c r="E25" s="959">
        <v>230</v>
      </c>
      <c r="F25" s="165"/>
      <c r="G25" s="204"/>
      <c r="H25" s="161">
        <f t="shared" si="0"/>
        <v>0</v>
      </c>
      <c r="I25" s="162">
        <f t="shared" ref="I25" si="3">H25*1.25</f>
        <v>0</v>
      </c>
      <c r="J25" s="198">
        <f t="shared" si="1"/>
        <v>300</v>
      </c>
      <c r="K25" s="677">
        <f t="shared" si="2"/>
        <v>230</v>
      </c>
    </row>
    <row r="26" spans="1:11" ht="15.75" x14ac:dyDescent="0.25">
      <c r="A26" s="405">
        <v>3</v>
      </c>
      <c r="B26" s="330" t="s">
        <v>705</v>
      </c>
      <c r="C26" s="406" t="s">
        <v>10</v>
      </c>
      <c r="D26" s="331">
        <v>10</v>
      </c>
      <c r="E26" s="332">
        <v>250</v>
      </c>
      <c r="F26" s="165"/>
      <c r="G26" s="204"/>
      <c r="H26" s="161">
        <f>F26*G26</f>
        <v>0</v>
      </c>
      <c r="I26" s="162">
        <f>H26*1.25</f>
        <v>0</v>
      </c>
      <c r="J26" s="198">
        <f t="shared" si="1"/>
        <v>10</v>
      </c>
      <c r="K26" s="677">
        <f t="shared" si="2"/>
        <v>250</v>
      </c>
    </row>
    <row r="27" spans="1:11" ht="15.75" x14ac:dyDescent="0.25">
      <c r="A27" s="405">
        <v>4</v>
      </c>
      <c r="B27" s="330" t="s">
        <v>691</v>
      </c>
      <c r="C27" s="406" t="s">
        <v>10</v>
      </c>
      <c r="D27" s="331">
        <v>10</v>
      </c>
      <c r="E27" s="332">
        <v>400</v>
      </c>
      <c r="F27" s="159"/>
      <c r="G27" s="143"/>
      <c r="H27" s="161">
        <f>F27*G27</f>
        <v>0</v>
      </c>
      <c r="I27" s="162">
        <f>H27*1.25</f>
        <v>0</v>
      </c>
      <c r="J27" s="198">
        <f>D27-G27</f>
        <v>10</v>
      </c>
      <c r="K27" s="677">
        <f>E27-I27</f>
        <v>400</v>
      </c>
    </row>
    <row r="28" spans="1:11" ht="15.75" x14ac:dyDescent="0.25">
      <c r="A28" s="405">
        <v>5</v>
      </c>
      <c r="B28" s="330" t="s">
        <v>707</v>
      </c>
      <c r="C28" s="406" t="s">
        <v>10</v>
      </c>
      <c r="D28" s="331">
        <v>100</v>
      </c>
      <c r="E28" s="332">
        <v>2940</v>
      </c>
      <c r="F28" s="165"/>
      <c r="G28" s="204"/>
      <c r="H28" s="161">
        <f>F28*G28</f>
        <v>0</v>
      </c>
      <c r="I28" s="162">
        <f>H28*1.13</f>
        <v>0</v>
      </c>
      <c r="J28" s="198">
        <f t="shared" si="1"/>
        <v>100</v>
      </c>
      <c r="K28" s="677">
        <f t="shared" si="2"/>
        <v>2940</v>
      </c>
    </row>
    <row r="29" spans="1:11" ht="15.75" x14ac:dyDescent="0.25">
      <c r="A29" s="405">
        <v>6</v>
      </c>
      <c r="B29" s="330" t="s">
        <v>693</v>
      </c>
      <c r="C29" s="406" t="s">
        <v>10</v>
      </c>
      <c r="D29" s="331">
        <v>2</v>
      </c>
      <c r="E29" s="332">
        <v>160</v>
      </c>
      <c r="F29" s="165"/>
      <c r="G29" s="204"/>
      <c r="H29" s="161">
        <f>F29*G29</f>
        <v>0</v>
      </c>
      <c r="I29" s="162">
        <f>H29*1.25</f>
        <v>0</v>
      </c>
      <c r="J29" s="198">
        <f t="shared" si="1"/>
        <v>2</v>
      </c>
      <c r="K29" s="677">
        <f t="shared" si="2"/>
        <v>160</v>
      </c>
    </row>
    <row r="30" spans="1:11" ht="16.5" thickBot="1" x14ac:dyDescent="0.3">
      <c r="A30" s="409"/>
      <c r="B30" s="683" t="s">
        <v>422</v>
      </c>
      <c r="C30" s="410"/>
      <c r="D30" s="342"/>
      <c r="E30" s="365"/>
      <c r="F30" s="720"/>
      <c r="G30" s="736"/>
      <c r="H30" s="678"/>
      <c r="I30" s="679"/>
      <c r="J30" s="199"/>
      <c r="K30" s="206"/>
    </row>
    <row r="31" spans="1:11" ht="16.5" thickBot="1" x14ac:dyDescent="0.3">
      <c r="A31" s="367"/>
      <c r="B31" s="367"/>
      <c r="C31" s="960">
        <v>322163</v>
      </c>
      <c r="D31" s="608" t="s">
        <v>102</v>
      </c>
      <c r="E31" s="348">
        <f>SUM(E24:E30)</f>
        <v>4280</v>
      </c>
      <c r="F31" s="120"/>
      <c r="G31" s="120"/>
      <c r="H31" s="148">
        <f>SUM(H24:H30)</f>
        <v>0</v>
      </c>
      <c r="I31" s="148">
        <f>SUM(I24:I30)</f>
        <v>0</v>
      </c>
      <c r="J31" s="120"/>
      <c r="K31" s="149">
        <f>SUM(K24:K30)</f>
        <v>4280</v>
      </c>
    </row>
    <row r="32" spans="1:11" ht="15.75" thickBot="1" x14ac:dyDescent="0.3">
      <c r="C32" s="444">
        <v>322164</v>
      </c>
    </row>
  </sheetData>
  <mergeCells count="15">
    <mergeCell ref="A21:E21"/>
    <mergeCell ref="F21:H21"/>
    <mergeCell ref="J21:K21"/>
    <mergeCell ref="D22:D23"/>
    <mergeCell ref="E22:E23"/>
    <mergeCell ref="F2:H2"/>
    <mergeCell ref="J2:K2"/>
    <mergeCell ref="D3:D4"/>
    <mergeCell ref="E3:E4"/>
    <mergeCell ref="A2:E2"/>
    <mergeCell ref="A12:E12"/>
    <mergeCell ref="F12:H12"/>
    <mergeCell ref="J12:K12"/>
    <mergeCell ref="D13:D14"/>
    <mergeCell ref="E13:E14"/>
  </mergeCells>
  <phoneticPr fontId="4" type="noConversion"/>
  <pageMargins left="0.51181102362204722" right="0.11811023622047245" top="0.55118110236220474" bottom="0.55118110236220474" header="0.31496062992125984" footer="0.31496062992125984"/>
  <pageSetup paperSize="9" orientation="landscape" r:id="rId1"/>
  <headerFooter>
    <oddHeader>&amp;LOŠ"IVAN MAŽURANIĆ" SIBINJ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"/>
    </sheetView>
  </sheetViews>
  <sheetFormatPr defaultRowHeight="15" x14ac:dyDescent="0.25"/>
  <cols>
    <col min="1" max="1" width="3.7109375" style="122" customWidth="1"/>
    <col min="2" max="2" width="26.28515625" style="121" customWidth="1"/>
    <col min="3" max="3" width="10.7109375" style="121" customWidth="1"/>
    <col min="4" max="4" width="11.42578125" style="121" customWidth="1"/>
    <col min="5" max="5" width="12.42578125" style="121" customWidth="1"/>
    <col min="6" max="6" width="8.85546875" style="121" customWidth="1"/>
    <col min="7" max="7" width="8.28515625" style="121" customWidth="1"/>
    <col min="8" max="8" width="14.28515625" style="121" customWidth="1"/>
    <col min="9" max="9" width="12.5703125" style="121" customWidth="1"/>
    <col min="10" max="10" width="9.85546875" style="121" customWidth="1"/>
    <col min="11" max="11" width="11.7109375" style="121" customWidth="1"/>
    <col min="12" max="16384" width="9.140625" style="121"/>
  </cols>
  <sheetData>
    <row r="1" spans="1:11" ht="15.75" thickBot="1" x14ac:dyDescent="0.3"/>
    <row r="2" spans="1:11" ht="19.5" customHeight="1" thickBot="1" x14ac:dyDescent="0.3">
      <c r="A2" s="1034" t="s">
        <v>213</v>
      </c>
      <c r="B2" s="1035"/>
      <c r="C2" s="1035"/>
      <c r="D2" s="1035"/>
      <c r="E2" s="1036"/>
      <c r="F2" s="1031" t="s">
        <v>186</v>
      </c>
      <c r="G2" s="1032"/>
      <c r="H2" s="1033"/>
      <c r="I2" s="123" t="s">
        <v>187</v>
      </c>
      <c r="J2" s="1022" t="s">
        <v>107</v>
      </c>
      <c r="K2" s="1023"/>
    </row>
    <row r="3" spans="1:11" ht="17.25" customHeight="1" x14ac:dyDescent="0.25">
      <c r="A3" s="321" t="s">
        <v>0</v>
      </c>
      <c r="B3" s="713"/>
      <c r="C3" s="713" t="s">
        <v>2</v>
      </c>
      <c r="D3" s="1026" t="s">
        <v>43</v>
      </c>
      <c r="E3" s="1024" t="s">
        <v>103</v>
      </c>
      <c r="F3" s="151" t="s">
        <v>100</v>
      </c>
      <c r="G3" s="127" t="s">
        <v>101</v>
      </c>
      <c r="H3" s="209" t="s">
        <v>102</v>
      </c>
      <c r="I3" s="126" t="s">
        <v>102</v>
      </c>
      <c r="J3" s="128" t="s">
        <v>104</v>
      </c>
      <c r="K3" s="129" t="s">
        <v>104</v>
      </c>
    </row>
    <row r="4" spans="1:11" ht="21.75" customHeight="1" thickBot="1" x14ac:dyDescent="0.3">
      <c r="A4" s="323" t="s">
        <v>1</v>
      </c>
      <c r="B4" s="635" t="s">
        <v>396</v>
      </c>
      <c r="C4" s="714" t="s">
        <v>3</v>
      </c>
      <c r="D4" s="1027"/>
      <c r="E4" s="1025"/>
      <c r="F4" s="152" t="s">
        <v>10</v>
      </c>
      <c r="G4" s="133" t="s">
        <v>10</v>
      </c>
      <c r="H4" s="210" t="s">
        <v>105</v>
      </c>
      <c r="I4" s="132" t="s">
        <v>105</v>
      </c>
      <c r="J4" s="134" t="s">
        <v>10</v>
      </c>
      <c r="K4" s="135" t="s">
        <v>105</v>
      </c>
    </row>
    <row r="5" spans="1:11" ht="15.75" customHeight="1" x14ac:dyDescent="0.25">
      <c r="A5" s="639">
        <v>1</v>
      </c>
      <c r="B5" s="640" t="s">
        <v>128</v>
      </c>
      <c r="C5" s="351" t="s">
        <v>53</v>
      </c>
      <c r="D5" s="379">
        <v>70</v>
      </c>
      <c r="E5" s="353">
        <v>210</v>
      </c>
      <c r="F5" s="178"/>
      <c r="G5" s="211"/>
      <c r="H5" s="139">
        <f>F5*G5</f>
        <v>0</v>
      </c>
      <c r="I5" s="139">
        <f>H5*1.25</f>
        <v>0</v>
      </c>
      <c r="J5" s="140">
        <f>D5-G5</f>
        <v>70</v>
      </c>
      <c r="K5" s="141">
        <f>E5-I5</f>
        <v>210</v>
      </c>
    </row>
    <row r="6" spans="1:11" ht="15.75" customHeight="1" x14ac:dyDescent="0.25">
      <c r="A6" s="420">
        <v>2</v>
      </c>
      <c r="B6" s="334" t="s">
        <v>129</v>
      </c>
      <c r="C6" s="355" t="s">
        <v>53</v>
      </c>
      <c r="D6" s="383">
        <v>100</v>
      </c>
      <c r="E6" s="360">
        <v>670</v>
      </c>
      <c r="F6" s="178"/>
      <c r="G6" s="211"/>
      <c r="H6" s="139">
        <f>F6*G6</f>
        <v>0</v>
      </c>
      <c r="I6" s="139">
        <f>H6*1.25</f>
        <v>0</v>
      </c>
      <c r="J6" s="494">
        <f>D6-G6</f>
        <v>100</v>
      </c>
      <c r="K6" s="715">
        <f>E6-I6</f>
        <v>670</v>
      </c>
    </row>
    <row r="7" spans="1:11" ht="15.75" customHeight="1" thickBot="1" x14ac:dyDescent="0.3">
      <c r="A7" s="361"/>
      <c r="B7" s="675" t="s">
        <v>422</v>
      </c>
      <c r="C7" s="363"/>
      <c r="D7" s="364"/>
      <c r="E7" s="365"/>
      <c r="F7" s="722"/>
      <c r="G7" s="723"/>
      <c r="H7" s="674"/>
      <c r="I7" s="674"/>
      <c r="J7" s="146"/>
      <c r="K7" s="147"/>
    </row>
    <row r="8" spans="1:11" ht="21.75" customHeight="1" thickBot="1" x14ac:dyDescent="0.3">
      <c r="A8" s="366"/>
      <c r="B8" s="367"/>
      <c r="C8" s="346">
        <v>322191</v>
      </c>
      <c r="D8" s="347" t="s">
        <v>102</v>
      </c>
      <c r="E8" s="348">
        <f>SUM(E5:E7)</f>
        <v>880</v>
      </c>
      <c r="H8" s="148">
        <f>SUM(H5:H7)</f>
        <v>0</v>
      </c>
      <c r="I8" s="148">
        <f>SUM(I5:I7)</f>
        <v>0</v>
      </c>
      <c r="K8" s="149">
        <f>SUM(K5:K7)</f>
        <v>880</v>
      </c>
    </row>
    <row r="10" spans="1:11" ht="15.75" thickBot="1" x14ac:dyDescent="0.3"/>
    <row r="11" spans="1:11" ht="19.5" customHeight="1" thickBot="1" x14ac:dyDescent="0.3">
      <c r="A11" s="1034" t="s">
        <v>214</v>
      </c>
      <c r="B11" s="1035"/>
      <c r="C11" s="1035"/>
      <c r="D11" s="1035"/>
      <c r="E11" s="1036"/>
      <c r="F11" s="1031" t="s">
        <v>186</v>
      </c>
      <c r="G11" s="1032"/>
      <c r="H11" s="1033"/>
      <c r="I11" s="123" t="s">
        <v>187</v>
      </c>
      <c r="J11" s="1022" t="s">
        <v>107</v>
      </c>
      <c r="K11" s="1023"/>
    </row>
    <row r="12" spans="1:11" ht="17.25" customHeight="1" x14ac:dyDescent="0.25">
      <c r="A12" s="321" t="s">
        <v>0</v>
      </c>
      <c r="B12" s="630"/>
      <c r="C12" s="630" t="s">
        <v>2</v>
      </c>
      <c r="D12" s="1026" t="s">
        <v>43</v>
      </c>
      <c r="E12" s="1024" t="s">
        <v>103</v>
      </c>
      <c r="F12" s="151" t="s">
        <v>100</v>
      </c>
      <c r="G12" s="127" t="s">
        <v>101</v>
      </c>
      <c r="H12" s="209" t="s">
        <v>102</v>
      </c>
      <c r="I12" s="126" t="s">
        <v>102</v>
      </c>
      <c r="J12" s="128" t="s">
        <v>104</v>
      </c>
      <c r="K12" s="129" t="s">
        <v>104</v>
      </c>
    </row>
    <row r="13" spans="1:11" ht="21.75" customHeight="1" thickBot="1" x14ac:dyDescent="0.3">
      <c r="A13" s="323" t="s">
        <v>1</v>
      </c>
      <c r="B13" s="635" t="s">
        <v>396</v>
      </c>
      <c r="C13" s="631" t="s">
        <v>3</v>
      </c>
      <c r="D13" s="1027"/>
      <c r="E13" s="1025"/>
      <c r="F13" s="152" t="s">
        <v>10</v>
      </c>
      <c r="G13" s="133" t="s">
        <v>10</v>
      </c>
      <c r="H13" s="210" t="s">
        <v>105</v>
      </c>
      <c r="I13" s="132" t="s">
        <v>105</v>
      </c>
      <c r="J13" s="134" t="s">
        <v>10</v>
      </c>
      <c r="K13" s="135" t="s">
        <v>105</v>
      </c>
    </row>
    <row r="14" spans="1:11" ht="15.75" customHeight="1" x14ac:dyDescent="0.25">
      <c r="A14" s="656">
        <v>1</v>
      </c>
      <c r="B14" s="756" t="s">
        <v>360</v>
      </c>
      <c r="C14" s="757" t="s">
        <v>10</v>
      </c>
      <c r="D14" s="699">
        <v>10</v>
      </c>
      <c r="E14" s="328">
        <v>1600</v>
      </c>
      <c r="F14" s="153"/>
      <c r="G14" s="214"/>
      <c r="H14" s="139">
        <f>I14/1.25</f>
        <v>0</v>
      </c>
      <c r="I14" s="139">
        <v>0</v>
      </c>
      <c r="J14" s="494">
        <f>D14-G14</f>
        <v>10</v>
      </c>
      <c r="K14" s="715">
        <f>E14-I14</f>
        <v>1600</v>
      </c>
    </row>
    <row r="15" spans="1:11" ht="15.75" customHeight="1" x14ac:dyDescent="0.25">
      <c r="A15" s="420">
        <v>2</v>
      </c>
      <c r="B15" s="334" t="s">
        <v>361</v>
      </c>
      <c r="C15" s="355" t="s">
        <v>10</v>
      </c>
      <c r="D15" s="383">
        <v>10</v>
      </c>
      <c r="E15" s="360">
        <v>800</v>
      </c>
      <c r="F15" s="178"/>
      <c r="G15" s="211"/>
      <c r="H15" s="139">
        <f>I15/1.25</f>
        <v>0</v>
      </c>
      <c r="I15" s="139">
        <v>0</v>
      </c>
      <c r="J15" s="494">
        <f>D15-G15</f>
        <v>10</v>
      </c>
      <c r="K15" s="715">
        <f>E15-I15</f>
        <v>800</v>
      </c>
    </row>
    <row r="16" spans="1:11" ht="15.75" customHeight="1" x14ac:dyDescent="0.25">
      <c r="A16" s="356"/>
      <c r="B16" s="357"/>
      <c r="C16" s="358"/>
      <c r="D16" s="359"/>
      <c r="E16" s="360"/>
      <c r="F16" s="159"/>
      <c r="G16" s="668"/>
      <c r="H16" s="139"/>
      <c r="I16" s="139"/>
      <c r="J16" s="494">
        <f>D16-G16</f>
        <v>0</v>
      </c>
      <c r="K16" s="715">
        <f>E16-I16</f>
        <v>0</v>
      </c>
    </row>
    <row r="17" spans="1:11" ht="15.75" customHeight="1" thickBot="1" x14ac:dyDescent="0.3">
      <c r="A17" s="361"/>
      <c r="B17" s="675" t="s">
        <v>422</v>
      </c>
      <c r="C17" s="363"/>
      <c r="D17" s="364"/>
      <c r="E17" s="365"/>
      <c r="F17" s="722"/>
      <c r="G17" s="723"/>
      <c r="H17" s="674"/>
      <c r="I17" s="674"/>
      <c r="J17" s="146">
        <f>D17-G17</f>
        <v>0</v>
      </c>
      <c r="K17" s="147">
        <f>E17-I17</f>
        <v>0</v>
      </c>
    </row>
    <row r="18" spans="1:11" ht="21.75" customHeight="1" thickBot="1" x14ac:dyDescent="0.3">
      <c r="A18" s="366"/>
      <c r="B18" s="367"/>
      <c r="C18" s="346">
        <v>322192</v>
      </c>
      <c r="D18" s="347" t="s">
        <v>102</v>
      </c>
      <c r="E18" s="348">
        <f>SUM(E14:E17)</f>
        <v>2400</v>
      </c>
      <c r="H18" s="148">
        <f>SUM(H14:H17)</f>
        <v>0</v>
      </c>
      <c r="I18" s="148">
        <f>SUM(I14:I17)</f>
        <v>0</v>
      </c>
      <c r="K18" s="149">
        <f>SUM(K14:K17)</f>
        <v>2400</v>
      </c>
    </row>
    <row r="19" spans="1:11" ht="15.75" thickBot="1" x14ac:dyDescent="0.3"/>
    <row r="20" spans="1:11" ht="19.5" customHeight="1" thickBot="1" x14ac:dyDescent="0.3">
      <c r="A20" s="1034" t="s">
        <v>215</v>
      </c>
      <c r="B20" s="1035"/>
      <c r="C20" s="1035"/>
      <c r="D20" s="1035"/>
      <c r="E20" s="1036"/>
      <c r="F20" s="1031" t="s">
        <v>186</v>
      </c>
      <c r="G20" s="1032"/>
      <c r="H20" s="1033"/>
      <c r="I20" s="123" t="s">
        <v>187</v>
      </c>
      <c r="J20" s="1022" t="s">
        <v>107</v>
      </c>
      <c r="K20" s="1023"/>
    </row>
    <row r="21" spans="1:11" ht="17.25" customHeight="1" x14ac:dyDescent="0.25">
      <c r="A21" s="321" t="s">
        <v>0</v>
      </c>
      <c r="B21" s="630"/>
      <c r="C21" s="630" t="s">
        <v>2</v>
      </c>
      <c r="D21" s="1026" t="s">
        <v>43</v>
      </c>
      <c r="E21" s="1024" t="s">
        <v>103</v>
      </c>
      <c r="F21" s="151" t="s">
        <v>100</v>
      </c>
      <c r="G21" s="125" t="s">
        <v>101</v>
      </c>
      <c r="H21" s="126" t="s">
        <v>102</v>
      </c>
      <c r="I21" s="126" t="s">
        <v>102</v>
      </c>
      <c r="J21" s="128" t="s">
        <v>104</v>
      </c>
      <c r="K21" s="129" t="s">
        <v>104</v>
      </c>
    </row>
    <row r="22" spans="1:11" ht="21.75" customHeight="1" thickBot="1" x14ac:dyDescent="0.3">
      <c r="A22" s="323" t="s">
        <v>1</v>
      </c>
      <c r="B22" s="635" t="s">
        <v>396</v>
      </c>
      <c r="C22" s="631" t="s">
        <v>3</v>
      </c>
      <c r="D22" s="1027"/>
      <c r="E22" s="1025"/>
      <c r="F22" s="152" t="s">
        <v>10</v>
      </c>
      <c r="G22" s="131" t="s">
        <v>10</v>
      </c>
      <c r="H22" s="132" t="s">
        <v>105</v>
      </c>
      <c r="I22" s="132" t="s">
        <v>105</v>
      </c>
      <c r="J22" s="134" t="s">
        <v>10</v>
      </c>
      <c r="K22" s="135" t="s">
        <v>105</v>
      </c>
    </row>
    <row r="23" spans="1:11" ht="15.75" customHeight="1" x14ac:dyDescent="0.25">
      <c r="A23" s="420">
        <v>1</v>
      </c>
      <c r="B23" s="334" t="s">
        <v>622</v>
      </c>
      <c r="C23" s="355" t="s">
        <v>10</v>
      </c>
      <c r="D23" s="383">
        <v>1</v>
      </c>
      <c r="E23" s="360">
        <v>20</v>
      </c>
      <c r="F23" s="178"/>
      <c r="G23" s="211"/>
      <c r="H23" s="139">
        <f t="shared" ref="H23:H30" si="0">F23*G23</f>
        <v>0</v>
      </c>
      <c r="I23" s="139">
        <f t="shared" ref="I23:I30" si="1">H23*1.25</f>
        <v>0</v>
      </c>
      <c r="J23" s="494">
        <f t="shared" ref="J23:J30" si="2">D23-G23</f>
        <v>1</v>
      </c>
      <c r="K23" s="715">
        <f t="shared" ref="K23:K30" si="3">E23-I23</f>
        <v>20</v>
      </c>
    </row>
    <row r="24" spans="1:11" ht="15.75" customHeight="1" x14ac:dyDescent="0.25">
      <c r="A24" s="420">
        <v>2</v>
      </c>
      <c r="B24" s="334" t="s">
        <v>302</v>
      </c>
      <c r="C24" s="355" t="s">
        <v>10</v>
      </c>
      <c r="D24" s="383">
        <v>4</v>
      </c>
      <c r="E24" s="360">
        <v>30</v>
      </c>
      <c r="F24" s="178"/>
      <c r="G24" s="211"/>
      <c r="H24" s="139">
        <f t="shared" si="0"/>
        <v>0</v>
      </c>
      <c r="I24" s="139">
        <f t="shared" si="1"/>
        <v>0</v>
      </c>
      <c r="J24" s="494">
        <f t="shared" si="2"/>
        <v>4</v>
      </c>
      <c r="K24" s="715">
        <f t="shared" si="3"/>
        <v>30</v>
      </c>
    </row>
    <row r="25" spans="1:11" ht="15.75" customHeight="1" x14ac:dyDescent="0.25">
      <c r="A25" s="420">
        <v>3</v>
      </c>
      <c r="B25" s="334" t="s">
        <v>446</v>
      </c>
      <c r="C25" s="355" t="s">
        <v>10</v>
      </c>
      <c r="D25" s="383">
        <v>3</v>
      </c>
      <c r="E25" s="360">
        <v>30</v>
      </c>
      <c r="F25" s="178"/>
      <c r="G25" s="211"/>
      <c r="H25" s="139">
        <f t="shared" si="0"/>
        <v>0</v>
      </c>
      <c r="I25" s="139">
        <f t="shared" si="1"/>
        <v>0</v>
      </c>
      <c r="J25" s="494">
        <f t="shared" si="2"/>
        <v>3</v>
      </c>
      <c r="K25" s="715">
        <f t="shared" si="3"/>
        <v>30</v>
      </c>
    </row>
    <row r="26" spans="1:11" ht="15.75" customHeight="1" x14ac:dyDescent="0.25">
      <c r="A26" s="420">
        <v>4</v>
      </c>
      <c r="B26" s="334" t="s">
        <v>581</v>
      </c>
      <c r="C26" s="355" t="s">
        <v>10</v>
      </c>
      <c r="D26" s="383">
        <v>20</v>
      </c>
      <c r="E26" s="332">
        <v>100</v>
      </c>
      <c r="F26" s="159"/>
      <c r="G26" s="668"/>
      <c r="H26" s="162">
        <f t="shared" si="0"/>
        <v>0</v>
      </c>
      <c r="I26" s="162">
        <f t="shared" si="1"/>
        <v>0</v>
      </c>
      <c r="J26" s="163">
        <f t="shared" si="2"/>
        <v>20</v>
      </c>
      <c r="K26" s="164">
        <f t="shared" si="3"/>
        <v>100</v>
      </c>
    </row>
    <row r="27" spans="1:11" ht="15.75" customHeight="1" x14ac:dyDescent="0.25">
      <c r="A27" s="420">
        <v>5</v>
      </c>
      <c r="B27" s="334" t="s">
        <v>300</v>
      </c>
      <c r="C27" s="355" t="s">
        <v>10</v>
      </c>
      <c r="D27" s="383">
        <v>3</v>
      </c>
      <c r="E27" s="332">
        <v>50</v>
      </c>
      <c r="F27" s="159"/>
      <c r="G27" s="668"/>
      <c r="H27" s="162">
        <f t="shared" si="0"/>
        <v>0</v>
      </c>
      <c r="I27" s="162">
        <f t="shared" si="1"/>
        <v>0</v>
      </c>
      <c r="J27" s="163">
        <f t="shared" si="2"/>
        <v>3</v>
      </c>
      <c r="K27" s="164">
        <f t="shared" si="3"/>
        <v>50</v>
      </c>
    </row>
    <row r="28" spans="1:11" ht="15.75" customHeight="1" x14ac:dyDescent="0.25">
      <c r="A28" s="420">
        <v>6</v>
      </c>
      <c r="B28" s="334" t="s">
        <v>301</v>
      </c>
      <c r="C28" s="355" t="s">
        <v>10</v>
      </c>
      <c r="D28" s="383">
        <v>3</v>
      </c>
      <c r="E28" s="360">
        <v>50</v>
      </c>
      <c r="F28" s="178"/>
      <c r="G28" s="211"/>
      <c r="H28" s="139">
        <f t="shared" si="0"/>
        <v>0</v>
      </c>
      <c r="I28" s="139">
        <f t="shared" si="1"/>
        <v>0</v>
      </c>
      <c r="J28" s="494">
        <f t="shared" si="2"/>
        <v>3</v>
      </c>
      <c r="K28" s="715">
        <f t="shared" si="3"/>
        <v>50</v>
      </c>
    </row>
    <row r="29" spans="1:11" ht="15.75" customHeight="1" x14ac:dyDescent="0.25">
      <c r="A29" s="420">
        <v>7</v>
      </c>
      <c r="B29" s="334" t="s">
        <v>387</v>
      </c>
      <c r="C29" s="355" t="s">
        <v>10</v>
      </c>
      <c r="D29" s="383">
        <v>6</v>
      </c>
      <c r="E29" s="360">
        <v>50</v>
      </c>
      <c r="F29" s="178"/>
      <c r="G29" s="211"/>
      <c r="H29" s="139">
        <f t="shared" si="0"/>
        <v>0</v>
      </c>
      <c r="I29" s="139">
        <f t="shared" si="1"/>
        <v>0</v>
      </c>
      <c r="J29" s="494">
        <f t="shared" si="2"/>
        <v>6</v>
      </c>
      <c r="K29" s="715">
        <f t="shared" si="3"/>
        <v>50</v>
      </c>
    </row>
    <row r="30" spans="1:11" ht="15.75" customHeight="1" x14ac:dyDescent="0.25">
      <c r="A30" s="420"/>
      <c r="B30" s="334"/>
      <c r="C30" s="355" t="s">
        <v>10</v>
      </c>
      <c r="D30" s="383"/>
      <c r="E30" s="360"/>
      <c r="F30" s="178"/>
      <c r="G30" s="211"/>
      <c r="H30" s="139">
        <f t="shared" si="0"/>
        <v>0</v>
      </c>
      <c r="I30" s="139">
        <f t="shared" si="1"/>
        <v>0</v>
      </c>
      <c r="J30" s="494">
        <f t="shared" si="2"/>
        <v>0</v>
      </c>
      <c r="K30" s="715">
        <f t="shared" si="3"/>
        <v>0</v>
      </c>
    </row>
    <row r="31" spans="1:11" ht="15.75" customHeight="1" thickBot="1" x14ac:dyDescent="0.3">
      <c r="A31" s="361"/>
      <c r="B31" s="675" t="s">
        <v>422</v>
      </c>
      <c r="C31" s="363"/>
      <c r="D31" s="364"/>
      <c r="E31" s="365"/>
      <c r="F31" s="720"/>
      <c r="G31" s="724"/>
      <c r="H31" s="679"/>
      <c r="I31" s="679"/>
      <c r="J31" s="172"/>
      <c r="K31" s="173"/>
    </row>
    <row r="32" spans="1:11" ht="21.75" customHeight="1" thickBot="1" x14ac:dyDescent="0.3">
      <c r="A32" s="366"/>
      <c r="B32" s="367"/>
      <c r="C32" s="346">
        <v>322193</v>
      </c>
      <c r="D32" s="347" t="s">
        <v>102</v>
      </c>
      <c r="E32" s="348">
        <f>SUM(E23:E31)</f>
        <v>330</v>
      </c>
      <c r="H32" s="148">
        <f>SUM(H23:H31)</f>
        <v>0</v>
      </c>
      <c r="I32" s="148">
        <f>SUM(I23:I31)</f>
        <v>0</v>
      </c>
      <c r="K32" s="149">
        <f>SUM(K23:K31)</f>
        <v>330</v>
      </c>
    </row>
    <row r="34" ht="14.25" customHeight="1" x14ac:dyDescent="0.25"/>
  </sheetData>
  <mergeCells count="15">
    <mergeCell ref="A2:E2"/>
    <mergeCell ref="F2:H2"/>
    <mergeCell ref="J2:K2"/>
    <mergeCell ref="D3:D4"/>
    <mergeCell ref="E3:E4"/>
    <mergeCell ref="A11:E11"/>
    <mergeCell ref="F11:H11"/>
    <mergeCell ref="J11:K11"/>
    <mergeCell ref="D12:D13"/>
    <mergeCell ref="E12:E13"/>
    <mergeCell ref="A20:E20"/>
    <mergeCell ref="F20:H20"/>
    <mergeCell ref="J20:K20"/>
    <mergeCell ref="D21:D22"/>
    <mergeCell ref="E21:E22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32</vt:i4>
      </vt:variant>
    </vt:vector>
  </HeadingPairs>
  <TitlesOfParts>
    <vt:vector size="32" baseType="lpstr">
      <vt:lpstr>2022</vt:lpstr>
      <vt:lpstr>PoMa</vt:lpstr>
      <vt:lpstr>Pap</vt:lpstr>
      <vt:lpstr>TiTo</vt:lpstr>
      <vt:lpstr>PeDo</vt:lpstr>
      <vt:lpstr>Lit</vt:lpstr>
      <vt:lpstr>ČiOd</vt:lpstr>
      <vt:lpstr>HiPo</vt:lpstr>
      <vt:lpstr>OstM</vt:lpstr>
      <vt:lpstr>Nam</vt:lpstr>
      <vt:lpstr>ElEn</vt:lpstr>
      <vt:lpstr>PoGo</vt:lpstr>
      <vt:lpstr>MatOd</vt:lpstr>
      <vt:lpstr>SiIn</vt:lpstr>
      <vt:lpstr>Radod</vt:lpstr>
      <vt:lpstr>TeIn</vt:lpstr>
      <vt:lpstr>Prij</vt:lpstr>
      <vt:lpstr>Pošt</vt:lpstr>
      <vt:lpstr>Serv</vt:lpstr>
      <vt:lpstr>Rad</vt:lpstr>
      <vt:lpstr>KomUs</vt:lpstr>
      <vt:lpstr>Zak</vt:lpstr>
      <vt:lpstr>LiPr</vt:lpstr>
      <vt:lpstr>InUs</vt:lpstr>
      <vt:lpstr>OdRa</vt:lpstr>
      <vt:lpstr>OstUs</vt:lpstr>
      <vt:lpstr>Osig</vt:lpstr>
      <vt:lpstr>Repr</vt:lpstr>
      <vt:lpstr>OstRas</vt:lpstr>
      <vt:lpstr>Oprema</vt:lpstr>
      <vt:lpstr>Bez plana</vt:lpstr>
      <vt:lpstr>BPŽ nabava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Šćuka</dc:creator>
  <cp:lastModifiedBy>Igor</cp:lastModifiedBy>
  <cp:lastPrinted>2022-01-10T09:51:04Z</cp:lastPrinted>
  <dcterms:created xsi:type="dcterms:W3CDTF">2014-07-24T07:22:30Z</dcterms:created>
  <dcterms:modified xsi:type="dcterms:W3CDTF">2022-01-10T09:51:27Z</dcterms:modified>
</cp:coreProperties>
</file>